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11.xml.rels" ContentType="application/vnd.openxmlformats-package.relationship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Setup" sheetId="2" state="visible" r:id="rId4"/>
    <sheet name="Revenue" sheetId="3" state="visible" r:id="rId5"/>
    <sheet name="Dept 1" sheetId="4" state="visible" r:id="rId6"/>
    <sheet name="Dept 2" sheetId="5" state="visible" r:id="rId7"/>
    <sheet name="Dept 3" sheetId="6" state="visible" r:id="rId8"/>
    <sheet name="Dept 4" sheetId="7" state="visible" r:id="rId9"/>
    <sheet name="Dept 5" sheetId="8" state="visible" r:id="rId10"/>
    <sheet name="Dept 6" sheetId="9" state="visible" r:id="rId11"/>
    <sheet name="Consolidation" sheetId="10" state="visible" r:id="rId12"/>
    <sheet name="Board Summary" sheetId="11" state="visible" r:id="rId1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<sst xmlns="http://schemas.openxmlformats.org/spreadsheetml/2006/main" count="338" uniqueCount="148">
  <si>
    <t xml:space="preserve">Collaborative Budget Builder</t>
  </si>
  <si>
    <t xml:space="preserve">Build your nonprofit's annual budget the way it should be built — bottom-up, with every department's input rolling up into one board-ready picture.</t>
  </si>
  <si>
    <t xml:space="preserve">How it works (3 steps)</t>
  </si>
  <si>
    <t xml:space="preserve">1)  In SETUP, enter your org name, fiscal year, and a few global assumptions (default benefits rate, current reserve, scenario haircut).
2)  Each department head fills in ONE tab — their personnel and their expenses. That's all they touch.
3)  CONSOLIDATION and BOARD SUMMARY update automatically. Hand the board the one-pager, not the workbook.</t>
  </si>
  <si>
    <t xml:space="preserve">The front / back split</t>
  </si>
  <si>
    <t xml:space="preserve">Department tabs are deliberately simple — a guided form anyone can fill. The heavy lifting (functional split, restricted vs. unrestricted, ratios, reserve math) happens automatically on the locked summary tabs. Nobody sees complexity they don't own.</t>
  </si>
  <si>
    <t xml:space="preserve">What makes this CFO-grade (not just a template)</t>
  </si>
  <si>
    <t xml:space="preserve">• Personnel is built from drivers (FTE × base × benefits load) — the biggest line item, built right.
• Revenue is probability-weighted, and split restricted vs. unrestricted.
• The board view computes program %, overhead %, personnel %, and months of operating reserve for you.
• A one-click conservative scenario shows the budget if part of your expected pipeline doesn't land.</t>
  </si>
  <si>
    <t xml:space="preserve">Color key</t>
  </si>
  <si>
    <t xml:space="preserve">BLUE cells = you type here.   BLACK / GREY cells = automatic, don't edit.   GREEN = pulled from another tab.</t>
  </si>
  <si>
    <t xml:space="preserve">Good to know</t>
  </si>
  <si>
    <t xml:space="preserve">This workbook is annual (no monthly phasing) and budget-only (it does not track actuals — that's a separate tool). It uses formulas only, no macros, so it opens clean on locked-down org machines. Six department slots are pre-built; rename or leave blank as needed.</t>
  </si>
  <si>
    <t xml:space="preserve">A StewardSoft project  ·  nonprofitcfotools.com</t>
  </si>
  <si>
    <t xml:space="preserve">Setup  —  global assumptions</t>
  </si>
  <si>
    <t xml:space="preserve">Organization name</t>
  </si>
  <si>
    <t xml:space="preserve">Riverside Youth Services</t>
  </si>
  <si>
    <t xml:space="preserve">Appears on the board summary.</t>
  </si>
  <si>
    <t xml:space="preserve">Fiscal year</t>
  </si>
  <si>
    <t xml:space="preserve">FY2027</t>
  </si>
  <si>
    <t xml:space="preserve">Label only.</t>
  </si>
  <si>
    <t xml:space="preserve">Default benefits load %</t>
  </si>
  <si>
    <t xml:space="preserve">Payroll taxes + benefits as a % of base salary. Typical range 25–40%. Department tabs use this by default; you can override per role.</t>
  </si>
  <si>
    <t xml:space="preserve">Current unrestricted reserve ($)</t>
  </si>
  <si>
    <t xml:space="preserve">Cash/unrestricted net assets on hand today. Used to compute months of operating reserve.</t>
  </si>
  <si>
    <t xml:space="preserve">Reserve target (months)</t>
  </si>
  <si>
    <t xml:space="preserve">Your board's target for months of operating cash. Watchdog guidance: 3–6 months.</t>
  </si>
  <si>
    <t xml:space="preserve">Conservative scenario: pipeline haircut %</t>
  </si>
  <si>
    <t xml:space="preserve">In the conservative view, this % of your probability-weighted PIPELINE revenue is assumed not to arrive.</t>
  </si>
  <si>
    <t xml:space="preserve">Tip: the highlighted cells are your two key levers — the benefits rate and the conservative haircut.</t>
  </si>
  <si>
    <t xml:space="preserve">Revenue  —  what you expect to bring in</t>
  </si>
  <si>
    <t xml:space="preserve">Committed = signed / awarded / highly certain. Pipeline = applied-for or expected; weight it by likelihood. Budgeted = Amount × Likelihood.</t>
  </si>
  <si>
    <t xml:space="preserve">Revenue source</t>
  </si>
  <si>
    <t xml:space="preserve">Type</t>
  </si>
  <si>
    <t xml:space="preserve">Amount ($)</t>
  </si>
  <si>
    <t xml:space="preserve">Likelihood %</t>
  </si>
  <si>
    <t xml:space="preserve">Funding</t>
  </si>
  <si>
    <t xml:space="preserve">Budgeted ($)</t>
  </si>
  <si>
    <t xml:space="preserve">Government contract – youth services</t>
  </si>
  <si>
    <t xml:space="preserve">Committed</t>
  </si>
  <si>
    <t xml:space="preserve">Restricted</t>
  </si>
  <si>
    <t xml:space="preserve">Foundation grant – Smith Family</t>
  </si>
  <si>
    <t xml:space="preserve">Individual giving (annual fund)</t>
  </si>
  <si>
    <t xml:space="preserve">Unrestricted</t>
  </si>
  <si>
    <t xml:space="preserve">Spring gala (net)</t>
  </si>
  <si>
    <t xml:space="preserve">New federal grant (applied)</t>
  </si>
  <si>
    <t xml:space="preserve">Pipeline</t>
  </si>
  <si>
    <t xml:space="preserve">Corporate sponsorship (prospect)</t>
  </si>
  <si>
    <t xml:space="preserve">Major gift prospects</t>
  </si>
  <si>
    <t xml:space="preserve">TOTAL budgeted revenue</t>
  </si>
  <si>
    <t xml:space="preserve">   of which Restricted</t>
  </si>
  <si>
    <t xml:space="preserve">   of which Unrestricted</t>
  </si>
  <si>
    <t xml:space="preserve">   weighted Pipeline (for scenario)</t>
  </si>
  <si>
    <t xml:space="preserve">Department name:</t>
  </si>
  <si>
    <t xml:space="preserve">Programs</t>
  </si>
  <si>
    <t xml:space="preserve">Fill in the blue cells only. Everything else fills in automatically.</t>
  </si>
  <si>
    <t xml:space="preserve">Personnel  —  who works in this area</t>
  </si>
  <si>
    <t xml:space="preserve">Role / position</t>
  </si>
  <si>
    <t xml:space="preserve">FTE</t>
  </si>
  <si>
    <t xml:space="preserve">Annual base ($)</t>
  </si>
  <si>
    <t xml:space="preserve">Benefits %</t>
  </si>
  <si>
    <t xml:space="preserve">Loaded cost ($)</t>
  </si>
  <si>
    <t xml:space="preserve">Function</t>
  </si>
  <si>
    <t xml:space="preserve">Program Director</t>
  </si>
  <si>
    <t xml:space="preserve">Program</t>
  </si>
  <si>
    <t xml:space="preserve">Youth Counselors (3)</t>
  </si>
  <si>
    <t xml:space="preserve">Case Manager</t>
  </si>
  <si>
    <t xml:space="preserve">Personnel subtotal</t>
  </si>
  <si>
    <t xml:space="preserve">Non-personnel expenses  —  everything else</t>
  </si>
  <si>
    <t xml:space="preserve">Expense line</t>
  </si>
  <si>
    <t xml:space="preserve">Category</t>
  </si>
  <si>
    <t xml:space="preserve">Annual amount ($)</t>
  </si>
  <si>
    <t xml:space="preserve">Program supplies &amp; materials</t>
  </si>
  <si>
    <t xml:space="preserve">Supplies</t>
  </si>
  <si>
    <t xml:space="preserve">Participant transportation</t>
  </si>
  <si>
    <t xml:space="preserve">Travel</t>
  </si>
  <si>
    <t xml:space="preserve">Program site rent</t>
  </si>
  <si>
    <t xml:space="preserve">Facilities</t>
  </si>
  <si>
    <t xml:space="preserve">Training &amp; background checks</t>
  </si>
  <si>
    <t xml:space="preserve">Other</t>
  </si>
  <si>
    <t xml:space="preserve">Direct participant assistance</t>
  </si>
  <si>
    <t xml:space="preserve">Program costs</t>
  </si>
  <si>
    <t xml:space="preserve">Non-personnel subtotal</t>
  </si>
  <si>
    <t xml:space="preserve">Department totals  (automatic — do not edit)</t>
  </si>
  <si>
    <t xml:space="preserve">Total personnel</t>
  </si>
  <si>
    <t xml:space="preserve">Total non-personnel</t>
  </si>
  <si>
    <t xml:space="preserve">Total expense</t>
  </si>
  <si>
    <t xml:space="preserve">  Program</t>
  </si>
  <si>
    <t xml:space="preserve">  Management &amp; General</t>
  </si>
  <si>
    <t xml:space="preserve">  Fundraising</t>
  </si>
  <si>
    <t xml:space="preserve">  Restricted</t>
  </si>
  <si>
    <t xml:space="preserve">  Unrestricted</t>
  </si>
  <si>
    <t xml:space="preserve">Development</t>
  </si>
  <si>
    <t xml:space="preserve">Development Coordinator</t>
  </si>
  <si>
    <t xml:space="preserve">Fundraising</t>
  </si>
  <si>
    <t xml:space="preserve">Donor CRM &amp; email tools</t>
  </si>
  <si>
    <t xml:space="preserve">Technology</t>
  </si>
  <si>
    <t xml:space="preserve">Appeal printing &amp; mail</t>
  </si>
  <si>
    <t xml:space="preserve">Marketing</t>
  </si>
  <si>
    <t xml:space="preserve">Spring gala direct costs</t>
  </si>
  <si>
    <t xml:space="preserve">Events</t>
  </si>
  <si>
    <t xml:space="preserve">Admin &amp; Operations</t>
  </si>
  <si>
    <t xml:space="preserve">Executive Director</t>
  </si>
  <si>
    <t xml:space="preserve">Management &amp; General</t>
  </si>
  <si>
    <t xml:space="preserve">Audit &amp; accounting</t>
  </si>
  <si>
    <t xml:space="preserve">Professional Services</t>
  </si>
  <si>
    <t xml:space="preserve">Insurance (D&amp;O, liability)</t>
  </si>
  <si>
    <t xml:space="preserve">Insurance</t>
  </si>
  <si>
    <t xml:space="preserve">Office software &amp; IT</t>
  </si>
  <si>
    <t xml:space="preserve">Admin office rent share</t>
  </si>
  <si>
    <t xml:space="preserve">Consolidation  —  the whole organization, rolled up</t>
  </si>
  <si>
    <t xml:space="preserve">Everything here is automatic. It sums all six department tabs and the revenue tab.</t>
  </si>
  <si>
    <t xml:space="preserve">REVENUE</t>
  </si>
  <si>
    <t xml:space="preserve">Total budgeted revenue (base case)</t>
  </si>
  <si>
    <t xml:space="preserve">   Restricted</t>
  </si>
  <si>
    <t xml:space="preserve">   Unrestricted</t>
  </si>
  <si>
    <t xml:space="preserve">EXPENSES</t>
  </si>
  <si>
    <t xml:space="preserve">   Personnel</t>
  </si>
  <si>
    <t xml:space="preserve">   Non-personnel</t>
  </si>
  <si>
    <t xml:space="preserve">By function — Program</t>
  </si>
  <si>
    <t xml:space="preserve">By function — Management &amp; General</t>
  </si>
  <si>
    <t xml:space="preserve">By function — Fundraising</t>
  </si>
  <si>
    <t xml:space="preserve">Restricted-funded expense</t>
  </si>
  <si>
    <t xml:space="preserve">Unrestricted-funded expense</t>
  </si>
  <si>
    <t xml:space="preserve">BOTTOM LINE</t>
  </si>
  <si>
    <t xml:space="preserve">Surplus / (Deficit) — base case</t>
  </si>
  <si>
    <t xml:space="preserve">Budgeted revenue minus total expense.</t>
  </si>
  <si>
    <t xml:space="preserve">Surplus / (Deficit) — conservative</t>
  </si>
  <si>
    <t xml:space="preserve">If the haircut % of your weighted pipeline does not arrive.</t>
  </si>
  <si>
    <t xml:space="preserve">BOARD RATIOS &amp; HEALTH CHECKS</t>
  </si>
  <si>
    <t xml:space="preserve">Program expense %</t>
  </si>
  <si>
    <t xml:space="preserve">Watchdog guidance: 65–75%+ to programs.</t>
  </si>
  <si>
    <t xml:space="preserve">   flag</t>
  </si>
  <si>
    <t xml:space="preserve">Overhead % (M&amp;G + Fundraising)</t>
  </si>
  <si>
    <t xml:space="preserve">Watchdog guidance: keep under ~35%.</t>
  </si>
  <si>
    <t xml:space="preserve">Personnel % of expense</t>
  </si>
  <si>
    <t xml:space="preserve">Typically 60–70% for service nonprofits.</t>
  </si>
  <si>
    <t xml:space="preserve">Months of operating reserve</t>
  </si>
  <si>
    <t xml:space="preserve">Current unrestricted reserve ÷ average monthly expense.</t>
  </si>
  <si>
    <t xml:space="preserve">   flag vs. target</t>
  </si>
  <si>
    <t xml:space="preserve">Restricted coverage check</t>
  </si>
  <si>
    <t xml:space="preserve">Restricted revenue minus restricted-funded expense. Negative = restricted spending exceeds restricted revenue.</t>
  </si>
  <si>
    <t xml:space="preserve">Total revenue</t>
  </si>
  <si>
    <t xml:space="preserve">Surplus / (Deficit)</t>
  </si>
  <si>
    <t xml:space="preserve">Conservative surplus</t>
  </si>
  <si>
    <t xml:space="preserve">Months of reserve</t>
  </si>
  <si>
    <t xml:space="preserve">Expenses by function</t>
  </si>
  <si>
    <t xml:space="preserve">Revenue vs. expense</t>
  </si>
  <si>
    <t xml:space="preserve">Budgeted revenue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</si>
</sst>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.0%"/>
    <numFmt numFmtId="167" formatCode="\$#,##0;&quot;($&quot;#,##0\);\-"/>
    <numFmt numFmtId="168" formatCode="0.0"/>
    <numFmt numFmtId="169" formatCode="\$#,##0"/>
  </numFmts>
  <fonts count="2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1E5940"/>
      <name val="Arial"/>
      <family val="0"/>
      <charset val="1"/>
    </font>
    <font>
      <i val="true"/>
      <sz val="11"/>
      <color rgb="FF1A1A1A"/>
      <name val="Arial"/>
      <family val="0"/>
      <charset val="1"/>
    </font>
    <font>
      <b val="true"/>
      <sz val="11"/>
      <color rgb="FFC89B3C"/>
      <name val="Arial"/>
      <family val="0"/>
      <charset val="1"/>
    </font>
    <font>
      <sz val="10"/>
      <color rgb="FF1A1A1A"/>
      <name val="Arial"/>
      <family val="0"/>
      <charset val="1"/>
    </font>
    <font>
      <b val="true"/>
      <sz val="9"/>
      <color rgb="FF1E5940"/>
      <name val="Arial"/>
      <family val="0"/>
      <charset val="1"/>
    </font>
    <font>
      <b val="true"/>
      <sz val="11"/>
      <color rgb="FFFAF6EC"/>
      <name val="Arial"/>
      <family val="0"/>
      <charset val="1"/>
    </font>
    <font>
      <b val="true"/>
      <sz val="10"/>
      <color rgb="FF1A1A1A"/>
      <name val="Arial"/>
      <family val="0"/>
      <charset val="1"/>
    </font>
    <font>
      <sz val="10"/>
      <color rgb="FF0000FF"/>
      <name val="Arial"/>
      <family val="0"/>
      <charset val="1"/>
    </font>
    <font>
      <sz val="9"/>
      <color rgb="FF6B6B60"/>
      <name val="Arial"/>
      <family val="0"/>
      <charset val="1"/>
    </font>
    <font>
      <i val="true"/>
      <sz val="9"/>
      <color rgb="FFC89B3C"/>
      <name val="Arial"/>
      <family val="0"/>
      <charset val="1"/>
    </font>
    <font>
      <i val="true"/>
      <sz val="9"/>
      <color rgb="FF6B6B6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1E594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18"/>
      <color rgb="FF1E5940"/>
      <name val="Arial"/>
      <family val="0"/>
      <charset val="1"/>
    </font>
    <font>
      <i val="true"/>
      <sz val="12"/>
      <color rgb="FFC89B3C"/>
      <name val="Arial"/>
      <family val="0"/>
      <charset val="1"/>
    </font>
    <font>
      <b val="true"/>
      <sz val="9"/>
      <color rgb="FFFAF6EC"/>
      <name val="Arial"/>
      <family val="0"/>
      <charset val="1"/>
    </font>
    <font>
      <b val="true"/>
      <sz val="16"/>
      <color rgb="FF1E5940"/>
      <name val="Arial"/>
      <family val="0"/>
      <charset val="1"/>
    </font>
    <font>
      <b val="true"/>
      <sz val="11"/>
      <color rgb="FF1E594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1E5940"/>
        <bgColor rgb="FF333300"/>
      </patternFill>
    </fill>
    <fill>
      <patternFill patternType="solid">
        <fgColor rgb="FFFFFDF3"/>
        <bgColor rgb="FFFAF6EC"/>
      </patternFill>
    </fill>
    <fill>
      <patternFill patternType="solid">
        <fgColor rgb="FFFFF3C4"/>
        <bgColor rgb="FFFAF6EC"/>
      </patternFill>
    </fill>
    <fill>
      <patternFill patternType="solid">
        <fgColor rgb="FFEFEFEA"/>
        <bgColor rgb="FFEAF1ED"/>
      </patternFill>
    </fill>
    <fill>
      <patternFill patternType="solid">
        <fgColor rgb="FFC89B3C"/>
        <bgColor rgb="FFFF8080"/>
      </patternFill>
    </fill>
    <fill>
      <patternFill patternType="solid">
        <fgColor rgb="FFEAF1ED"/>
        <bgColor rgb="FFEFEFEA"/>
      </patternFill>
    </fill>
    <fill>
      <patternFill patternType="solid">
        <fgColor rgb="FFFAF6EC"/>
        <bgColor rgb="FFFFFDF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C9C0"/>
      </left>
      <right style="thin">
        <color rgb="FFC9C9C0"/>
      </right>
      <top style="thin">
        <color rgb="FFC9C9C0"/>
      </top>
      <bottom style="thin">
        <color rgb="FFC9C9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7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5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6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7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5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7" fontId="23" fillId="8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6" fontId="23" fillId="8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8" fontId="23" fillId="8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DF3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9C0"/>
      <rgbColor rgb="FF878787"/>
      <rgbColor rgb="FF9999FF"/>
      <rgbColor rgb="FF993366"/>
      <rgbColor rgb="FFFFF3C4"/>
      <rgbColor rgb="FFEAF1ED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EFEA"/>
      <rgbColor rgb="FFFAF6EC"/>
      <rgbColor rgb="FFFFFF99"/>
      <rgbColor rgb="FF99CCFF"/>
      <rgbColor rgb="FFFF99CC"/>
      <rgbColor rgb="FFCC99FF"/>
      <rgbColor rgb="FFFFCC99"/>
      <rgbColor rgb="FF4F81BD"/>
      <rgbColor rgb="FF33CCCC"/>
      <rgbColor rgb="FF99CC00"/>
      <rgbColor rgb="FFFFCC00"/>
      <rgbColor rgb="FFC89B3C"/>
      <rgbColor rgb="FFFF6600"/>
      <rgbColor rgb="FF6B6B60"/>
      <rgbColor rgb="FF8AA899"/>
      <rgbColor rgb="FF1E5940"/>
      <rgbColor rgb="FF339966"/>
      <rgbColor rgb="FF00330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Expenses by function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doughnut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1e5940"/>
              </a:solidFill>
              <a:ln w="0">
                <a:noFill/>
              </a:ln>
            </c:spPr>
          </c:dPt>
          <c:dPt>
            <c:idx val="1"/>
            <c:spPr>
              <a:solidFill>
                <a:srgbClr val="c89b3c"/>
              </a:solidFill>
              <a:ln w="0">
                <a:noFill/>
              </a:ln>
            </c:spPr>
          </c:dPt>
          <c:dPt>
            <c:idx val="2"/>
            <c:spPr>
              <a:solidFill>
                <a:srgbClr val="8aa899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'Board Summary'!$B$16:$B$18</c:f>
              <c:strCache>
                <c:ptCount val="3"/>
                <c:pt idx="0">
                  <c:v>Program</c:v>
                </c:pt>
                <c:pt idx="1">
                  <c:v>Management &amp; General</c:v>
                </c:pt>
                <c:pt idx="2">
                  <c:v>Fundraising</c:v>
                </c:pt>
              </c:strCache>
            </c:strRef>
          </c:cat>
          <c:val>
            <c:numRef>
              <c:f>'Board Summary'!$C$16:$C$18</c:f>
              <c:numCache>
                <c:formatCode>\$#,##0;"($"#,##0\);\-</c:formatCode>
                <c:ptCount val="3"/>
                <c:pt idx="0">
                  <c:v>432000</c:v>
                </c:pt>
                <c:pt idx="1">
                  <c:v>120000</c:v>
                </c:pt>
                <c:pt idx="2">
                  <c:v>60000</c:v>
                </c:pt>
              </c:numCache>
            </c:numRef>
          </c:val>
        </c:ser>
        <c:firstSliceAng val="0"/>
        <c:holeSize val="50"/>
      </c:doughnut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Revenue vs. expense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1e5940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'Board Summary'!$E$16:$E$17</c:f>
              <c:strCache>
                <c:ptCount val="2"/>
                <c:pt idx="0">
                  <c:v>Budgeted revenue</c:v>
                </c:pt>
                <c:pt idx="1">
                  <c:v>Total expense</c:v>
                </c:pt>
              </c:strCache>
            </c:strRef>
          </c:cat>
          <c:val>
            <c:numRef>
              <c:f>'Board Summary'!$F$16:$F$17</c:f>
              <c:numCache>
                <c:formatCode>\$#,##0;"($"#,##0\);\-</c:formatCode>
                <c:ptCount val="2"/>
                <c:pt idx="0">
                  <c:v>617000</c:v>
                </c:pt>
                <c:pt idx="1">
                  <c:v>612000</c:v>
                </c:pt>
              </c:numCache>
            </c:numRef>
          </c:val>
        </c:ser>
        <c:gapWidth val="150"/>
        <c:overlap val="0"/>
        <c:axId val="32853684"/>
        <c:axId val="76978657"/>
      </c:barChart>
      <c:catAx>
        <c:axId val="328536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6978657"/>
        <c:crosses val="autoZero"/>
        <c:auto val="1"/>
        <c:lblAlgn val="ctr"/>
        <c:lblOffset val="100"/>
        <c:noMultiLvlLbl val="0"/>
      </c:catAx>
      <c:valAx>
        <c:axId val="76978657"/>
        <c:scaling>
          <c:orientation val="minMax"/>
          <c:min val="0"/>
        </c:scaling>
        <c:delete val="0"/>
        <c:axPos val="l"/>
        <c:numFmt formatCode="\$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285368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19</xdr:row>
      <xdr:rowOff>101160</xdr:rowOff>
    </xdr:from>
    <xdr:to>
      <xdr:col>4</xdr:col>
      <xdr:colOff>223920</xdr:colOff>
      <xdr:row>33</xdr:row>
      <xdr:rowOff>133920</xdr:rowOff>
    </xdr:to>
    <xdr:graphicFrame>
      <xdr:nvGraphicFramePr>
        <xdr:cNvPr id="0" name="Chart 1"/>
        <xdr:cNvGraphicFramePr/>
      </xdr:nvGraphicFramePr>
      <xdr:xfrm>
        <a:off x="211320" y="4210200"/>
        <a:ext cx="3959640" cy="26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0</xdr:colOff>
      <xdr:row>19</xdr:row>
      <xdr:rowOff>101160</xdr:rowOff>
    </xdr:from>
    <xdr:to>
      <xdr:col>7</xdr:col>
      <xdr:colOff>387720</xdr:colOff>
      <xdr:row>33</xdr:row>
      <xdr:rowOff>133920</xdr:rowOff>
    </xdr:to>
    <xdr:graphicFrame>
      <xdr:nvGraphicFramePr>
        <xdr:cNvPr id="1" name="Chart 2"/>
        <xdr:cNvGraphicFramePr/>
      </xdr:nvGraphicFramePr>
      <xdr:xfrm>
        <a:off x="3947040" y="4210200"/>
        <a:ext cx="3959640" cy="26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B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92"/>
  </cols>
  <sheetData>
    <row r="2" customFormat="false" ht="26.8" hidden="false" customHeight="false" outlineLevel="0" collapsed="false">
      <c r="B2" s="1" t="s">
        <v>0</v>
      </c>
    </row>
    <row r="3" customFormat="false" ht="30" hidden="false" customHeight="true" outlineLevel="0" collapsed="false">
      <c r="B3" s="2" t="s">
        <v>1</v>
      </c>
    </row>
    <row r="6" customFormat="false" ht="15" hidden="false" customHeight="false" outlineLevel="0" collapsed="false">
      <c r="B6" s="3" t="s">
        <v>2</v>
      </c>
    </row>
    <row r="7" customFormat="false" ht="57.75" hidden="false" customHeight="true" outlineLevel="0" collapsed="false">
      <c r="B7" s="4" t="s">
        <v>3</v>
      </c>
    </row>
    <row r="10" customFormat="false" ht="15" hidden="false" customHeight="false" outlineLevel="0" collapsed="false">
      <c r="B10" s="3" t="s">
        <v>4</v>
      </c>
    </row>
    <row r="11" customFormat="false" ht="48" hidden="false" customHeight="true" outlineLevel="0" collapsed="false">
      <c r="B11" s="4" t="s">
        <v>5</v>
      </c>
    </row>
    <row r="13" customFormat="false" ht="15" hidden="false" customHeight="false" outlineLevel="0" collapsed="false">
      <c r="B13" s="3" t="s">
        <v>6</v>
      </c>
    </row>
    <row r="14" customFormat="false" ht="72" hidden="false" customHeight="true" outlineLevel="0" collapsed="false">
      <c r="B14" s="4" t="s">
        <v>7</v>
      </c>
    </row>
    <row r="18" customFormat="false" ht="15" hidden="false" customHeight="false" outlineLevel="0" collapsed="false">
      <c r="B18" s="3" t="s">
        <v>8</v>
      </c>
    </row>
    <row r="19" customFormat="false" ht="42" hidden="false" customHeight="true" outlineLevel="0" collapsed="false">
      <c r="B19" s="4" t="s">
        <v>9</v>
      </c>
    </row>
    <row r="21" customFormat="false" ht="15" hidden="false" customHeight="false" outlineLevel="0" collapsed="false">
      <c r="B21" s="3" t="s">
        <v>10</v>
      </c>
    </row>
    <row r="22" customFormat="false" ht="42" hidden="false" customHeight="true" outlineLevel="0" collapsed="false">
      <c r="B22" s="4" t="s">
        <v>11</v>
      </c>
    </row>
    <row r="26" customFormat="false" ht="15" hidden="false" customHeight="false" outlineLevel="0" collapsed="false">
      <c r="B26" s="5" t="s">
        <v>12</v>
      </c>
    </row>
  </sheetData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D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0"/>
    <col collapsed="false" customWidth="true" hidden="false" outlineLevel="0" max="3" min="3" style="0" width="20"/>
    <col collapsed="false" customWidth="true" hidden="false" outlineLevel="0" max="4" min="4" style="0" width="40"/>
  </cols>
  <sheetData>
    <row r="2" customFormat="false" ht="15" hidden="false" customHeight="false" outlineLevel="0" collapsed="false">
      <c r="B2" s="6" t="s">
        <v>109</v>
      </c>
      <c r="C2" s="6"/>
      <c r="D2" s="6"/>
    </row>
    <row r="3" customFormat="false" ht="15" hidden="false" customHeight="false" outlineLevel="0" collapsed="false">
      <c r="B3" s="14" t="s">
        <v>110</v>
      </c>
      <c r="C3" s="14"/>
      <c r="D3" s="14"/>
    </row>
    <row r="5" customFormat="false" ht="15" hidden="false" customHeight="false" outlineLevel="0" collapsed="false">
      <c r="B5" s="25" t="s">
        <v>111</v>
      </c>
      <c r="C5" s="25"/>
      <c r="D5" s="25"/>
    </row>
    <row r="6" customFormat="false" ht="15" hidden="false" customHeight="false" outlineLevel="0" collapsed="false">
      <c r="B6" s="28" t="s">
        <v>112</v>
      </c>
      <c r="C6" s="27" t="n">
        <f aca="false">Revenue!$F$18</f>
        <v>617000</v>
      </c>
    </row>
    <row r="7" customFormat="false" ht="15" hidden="false" customHeight="false" outlineLevel="0" collapsed="false">
      <c r="B7" s="28" t="s">
        <v>113</v>
      </c>
      <c r="C7" s="27" t="n">
        <f aca="false">Revenue!$F$20</f>
        <v>390000</v>
      </c>
    </row>
    <row r="8" customFormat="false" ht="15" hidden="false" customHeight="false" outlineLevel="0" collapsed="false">
      <c r="B8" s="28" t="s">
        <v>114</v>
      </c>
      <c r="C8" s="27" t="n">
        <f aca="false">Revenue!$F$21</f>
        <v>227000</v>
      </c>
    </row>
    <row r="10" customFormat="false" ht="15" hidden="false" customHeight="false" outlineLevel="0" collapsed="false">
      <c r="B10" s="25" t="s">
        <v>115</v>
      </c>
      <c r="C10" s="25"/>
      <c r="D10" s="25"/>
    </row>
    <row r="11" customFormat="false" ht="15" hidden="false" customHeight="false" outlineLevel="0" collapsed="false">
      <c r="B11" s="19" t="s">
        <v>85</v>
      </c>
      <c r="C11" s="29" t="n">
        <f aca="false">'Dept 1'!B35+'Dept 2'!B35+'Dept 3'!B35+'Dept 4'!B35+'Dept 5'!B35+'Dept 6'!B35</f>
        <v>612000</v>
      </c>
    </row>
    <row r="12" customFormat="false" ht="15" hidden="false" customHeight="false" outlineLevel="0" collapsed="false">
      <c r="B12" s="28" t="s">
        <v>116</v>
      </c>
      <c r="C12" s="22" t="n">
        <f aca="false">'Dept 1'!B33+'Dept 2'!B33+'Dept 3'!B33+'Dept 4'!B33+'Dept 5'!B33+'Dept 6'!B33</f>
        <v>443300</v>
      </c>
    </row>
    <row r="13" customFormat="false" ht="15" hidden="false" customHeight="false" outlineLevel="0" collapsed="false">
      <c r="B13" s="28" t="s">
        <v>117</v>
      </c>
      <c r="C13" s="22" t="n">
        <f aca="false">'Dept 1'!B34+'Dept 2'!B34+'Dept 3'!B34+'Dept 4'!B34+'Dept 5'!B34+'Dept 6'!B34</f>
        <v>168700</v>
      </c>
    </row>
    <row r="14" customFormat="false" ht="15" hidden="false" customHeight="false" outlineLevel="0" collapsed="false">
      <c r="B14" s="28" t="s">
        <v>118</v>
      </c>
      <c r="C14" s="22" t="n">
        <f aca="false">'Dept 1'!B37+'Dept 2'!B37+'Dept 3'!B37+'Dept 4'!B37+'Dept 5'!B37+'Dept 6'!B37</f>
        <v>432000</v>
      </c>
    </row>
    <row r="15" customFormat="false" ht="15" hidden="false" customHeight="false" outlineLevel="0" collapsed="false">
      <c r="B15" s="28" t="s">
        <v>119</v>
      </c>
      <c r="C15" s="22" t="n">
        <f aca="false">'Dept 1'!B38+'Dept 2'!B38+'Dept 3'!B38+'Dept 4'!B38+'Dept 5'!B38+'Dept 6'!B38</f>
        <v>120000</v>
      </c>
    </row>
    <row r="16" customFormat="false" ht="15" hidden="false" customHeight="false" outlineLevel="0" collapsed="false">
      <c r="B16" s="28" t="s">
        <v>120</v>
      </c>
      <c r="C16" s="22" t="n">
        <f aca="false">'Dept 1'!B39+'Dept 2'!B39+'Dept 3'!B39+'Dept 4'!B39+'Dept 5'!B39+'Dept 6'!B39</f>
        <v>60000</v>
      </c>
    </row>
    <row r="17" customFormat="false" ht="15" hidden="false" customHeight="false" outlineLevel="0" collapsed="false">
      <c r="B17" s="28" t="s">
        <v>121</v>
      </c>
      <c r="C17" s="22" t="n">
        <f aca="false">'Dept 1'!B41+'Dept 2'!B41+'Dept 3'!B41+'Dept 4'!B41+'Dept 5'!B41+'Dept 6'!B41</f>
        <v>367000</v>
      </c>
    </row>
    <row r="18" customFormat="false" ht="15" hidden="false" customHeight="false" outlineLevel="0" collapsed="false">
      <c r="B18" s="28" t="s">
        <v>122</v>
      </c>
      <c r="C18" s="22" t="n">
        <f aca="false">'Dept 1'!B42+'Dept 2'!B42+'Dept 3'!B42+'Dept 4'!B42+'Dept 5'!B42+'Dept 6'!B42</f>
        <v>245000</v>
      </c>
    </row>
    <row r="20" customFormat="false" ht="15" hidden="false" customHeight="false" outlineLevel="0" collapsed="false">
      <c r="B20" s="25" t="s">
        <v>123</v>
      </c>
      <c r="C20" s="25"/>
      <c r="D20" s="25"/>
    </row>
    <row r="21" customFormat="false" ht="15" hidden="false" customHeight="false" outlineLevel="0" collapsed="false">
      <c r="B21" s="19" t="s">
        <v>124</v>
      </c>
      <c r="C21" s="29" t="n">
        <f aca="false">C6-C11</f>
        <v>5000</v>
      </c>
      <c r="D21" s="9" t="s">
        <v>125</v>
      </c>
    </row>
    <row r="22" customFormat="false" ht="22.35" hidden="false" customHeight="false" outlineLevel="0" collapsed="false">
      <c r="B22" s="19" t="s">
        <v>126</v>
      </c>
      <c r="C22" s="29" t="n">
        <f aca="false">(C6-Setup!$C$9*Revenue!$F$22)-C11</f>
        <v>-18750</v>
      </c>
      <c r="D22" s="9" t="s">
        <v>127</v>
      </c>
    </row>
    <row r="24" customFormat="false" ht="15" hidden="false" customHeight="false" outlineLevel="0" collapsed="false">
      <c r="B24" s="25" t="s">
        <v>128</v>
      </c>
      <c r="C24" s="25"/>
      <c r="D24" s="25"/>
    </row>
    <row r="25" customFormat="false" ht="15" hidden="false" customHeight="false" outlineLevel="0" collapsed="false">
      <c r="B25" s="28" t="s">
        <v>129</v>
      </c>
      <c r="C25" s="30" t="n">
        <f aca="false">IF(C11=0,0,C14/C11)</f>
        <v>0.705882352941177</v>
      </c>
      <c r="D25" s="9" t="s">
        <v>130</v>
      </c>
    </row>
    <row r="26" customFormat="false" ht="15" hidden="false" customHeight="false" outlineLevel="0" collapsed="false">
      <c r="B26" s="26" t="s">
        <v>131</v>
      </c>
      <c r="D26" s="5" t="str">
        <f aca="false">IF(C11=0,"",IF(C25&gt;=0.65,"On target","Below 65% — review"))</f>
        <v>On target</v>
      </c>
    </row>
    <row r="27" customFormat="false" ht="15" hidden="false" customHeight="false" outlineLevel="0" collapsed="false">
      <c r="B27" s="28" t="s">
        <v>132</v>
      </c>
      <c r="C27" s="30" t="n">
        <f aca="false">IF(C11=0,0,(C15+C16)/C11)</f>
        <v>0.294117647058824</v>
      </c>
      <c r="D27" s="9" t="s">
        <v>133</v>
      </c>
    </row>
    <row r="28" customFormat="false" ht="15" hidden="false" customHeight="false" outlineLevel="0" collapsed="false">
      <c r="B28" s="26" t="s">
        <v>131</v>
      </c>
      <c r="D28" s="5" t="str">
        <f aca="false">IF(C11=0,"",IF(C27&lt;=0.35,"On target","Over 35% — review"))</f>
        <v>On target</v>
      </c>
    </row>
    <row r="29" customFormat="false" ht="15" hidden="false" customHeight="false" outlineLevel="0" collapsed="false">
      <c r="B29" s="28" t="s">
        <v>134</v>
      </c>
      <c r="C29" s="30" t="n">
        <f aca="false">IF(C11=0,0,C12/C11)</f>
        <v>0.724346405228758</v>
      </c>
      <c r="D29" s="9" t="s">
        <v>135</v>
      </c>
    </row>
    <row r="31" customFormat="false" ht="22.35" hidden="false" customHeight="false" outlineLevel="0" collapsed="false">
      <c r="B31" s="28" t="s">
        <v>136</v>
      </c>
      <c r="C31" s="31" t="n">
        <f aca="false">IF(C11=0,0,Setup!$C$7/(C11/12))</f>
        <v>3.62745098039216</v>
      </c>
      <c r="D31" s="9" t="s">
        <v>137</v>
      </c>
    </row>
    <row r="32" customFormat="false" ht="15" hidden="false" customHeight="false" outlineLevel="0" collapsed="false">
      <c r="B32" s="26" t="s">
        <v>138</v>
      </c>
      <c r="D32" s="5" t="str">
        <f aca="false">IF(C11=0,"",IF(C31&gt;=Setup!$C$8,"Meets target","Below target"))</f>
        <v>Meets target</v>
      </c>
    </row>
    <row r="34" customFormat="false" ht="32.8" hidden="false" customHeight="false" outlineLevel="0" collapsed="false">
      <c r="B34" s="28" t="s">
        <v>139</v>
      </c>
      <c r="C34" s="22" t="n">
        <f aca="false">C7-C17</f>
        <v>23000</v>
      </c>
      <c r="D34" s="9" t="s">
        <v>140</v>
      </c>
    </row>
  </sheetData>
  <mergeCells count="6">
    <mergeCell ref="B2:D2"/>
    <mergeCell ref="B3:D3"/>
    <mergeCell ref="B5:D5"/>
    <mergeCell ref="B10:D10"/>
    <mergeCell ref="B20:D20"/>
    <mergeCell ref="B24:D24"/>
  </mergeCell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F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20"/>
    <col collapsed="false" customWidth="true" hidden="false" outlineLevel="0" max="4" min="4" style="0" width="3"/>
    <col collapsed="false" customWidth="true" hidden="false" outlineLevel="0" max="5" min="5" style="0" width="24"/>
    <col collapsed="false" customWidth="true" hidden="false" outlineLevel="0" max="6" min="6" style="0" width="18"/>
  </cols>
  <sheetData>
    <row r="2" customFormat="false" ht="22.05" hidden="false" customHeight="false" outlineLevel="0" collapsed="false">
      <c r="B2" s="32" t="str">
        <f aca="false">Setup!$C$4</f>
        <v>Riverside Youth Services</v>
      </c>
      <c r="C2" s="32"/>
      <c r="D2" s="32"/>
      <c r="E2" s="32"/>
      <c r="F2" s="32"/>
    </row>
    <row r="3" customFormat="false" ht="15" hidden="false" customHeight="false" outlineLevel="0" collapsed="false">
      <c r="B3" s="33" t="str">
        <f aca="false">"Annual Budget  ·  "&amp;Setup!$C$5</f>
        <v>Annual Budget  ·  FY2027</v>
      </c>
      <c r="C3" s="33"/>
      <c r="D3" s="33"/>
      <c r="E3" s="33"/>
      <c r="F3" s="33"/>
    </row>
    <row r="5" customFormat="false" ht="15" hidden="false" customHeight="false" outlineLevel="0" collapsed="false">
      <c r="B5" s="34" t="s">
        <v>141</v>
      </c>
      <c r="E5" s="34" t="s">
        <v>85</v>
      </c>
    </row>
    <row r="6" customFormat="false" ht="25.5" hidden="false" customHeight="true" outlineLevel="0" collapsed="false">
      <c r="B6" s="35" t="n">
        <f aca="false">Consolidation!$C$6</f>
        <v>617000</v>
      </c>
      <c r="E6" s="35" t="n">
        <f aca="false">Consolidation!$C$11</f>
        <v>612000</v>
      </c>
    </row>
    <row r="8" customFormat="false" ht="15" hidden="false" customHeight="false" outlineLevel="0" collapsed="false">
      <c r="B8" s="34" t="s">
        <v>142</v>
      </c>
      <c r="E8" s="34" t="s">
        <v>143</v>
      </c>
    </row>
    <row r="9" customFormat="false" ht="25.5" hidden="false" customHeight="true" outlineLevel="0" collapsed="false">
      <c r="B9" s="35" t="n">
        <f aca="false">Consolidation!$C$21</f>
        <v>5000</v>
      </c>
      <c r="E9" s="35" t="n">
        <f aca="false">Consolidation!$C$22</f>
        <v>-18750</v>
      </c>
    </row>
    <row r="11" customFormat="false" ht="15" hidden="false" customHeight="false" outlineLevel="0" collapsed="false">
      <c r="B11" s="34" t="s">
        <v>129</v>
      </c>
      <c r="E11" s="34" t="s">
        <v>144</v>
      </c>
    </row>
    <row r="12" customFormat="false" ht="25.5" hidden="false" customHeight="true" outlineLevel="0" collapsed="false">
      <c r="B12" s="36" t="n">
        <f aca="false">Consolidation!$C$25</f>
        <v>0.705882352941177</v>
      </c>
      <c r="E12" s="37" t="n">
        <f aca="false">Consolidation!$C$31</f>
        <v>3.62745098039216</v>
      </c>
    </row>
    <row r="15" customFormat="false" ht="15" hidden="false" customHeight="false" outlineLevel="0" collapsed="false">
      <c r="B15" s="38" t="s">
        <v>145</v>
      </c>
      <c r="E15" s="38" t="s">
        <v>146</v>
      </c>
    </row>
    <row r="16" customFormat="false" ht="15" hidden="false" customHeight="false" outlineLevel="0" collapsed="false">
      <c r="B16" s="28" t="s">
        <v>63</v>
      </c>
      <c r="C16" s="39" t="n">
        <f aca="false">Consolidation!$C$14</f>
        <v>432000</v>
      </c>
      <c r="E16" s="28" t="s">
        <v>147</v>
      </c>
      <c r="F16" s="39" t="n">
        <f aca="false">Consolidation!$C$6</f>
        <v>617000</v>
      </c>
    </row>
    <row r="17" customFormat="false" ht="15" hidden="false" customHeight="false" outlineLevel="0" collapsed="false">
      <c r="B17" s="28" t="s">
        <v>102</v>
      </c>
      <c r="C17" s="39" t="n">
        <f aca="false">Consolidation!$C$15</f>
        <v>120000</v>
      </c>
      <c r="E17" s="28" t="s">
        <v>85</v>
      </c>
      <c r="F17" s="39" t="n">
        <f aca="false">Consolidation!$C$11</f>
        <v>612000</v>
      </c>
    </row>
    <row r="18" customFormat="false" ht="15" hidden="false" customHeight="false" outlineLevel="0" collapsed="false">
      <c r="B18" s="28" t="s">
        <v>93</v>
      </c>
      <c r="C18" s="39" t="n">
        <f aca="false">Consolidation!$C$16</f>
        <v>60000</v>
      </c>
    </row>
    <row r="37" customFormat="false" ht="15" hidden="false" customHeight="false" outlineLevel="0" collapsed="false">
      <c r="B37" s="5" t="s">
        <v>12</v>
      </c>
    </row>
  </sheetData>
  <mergeCells count="2">
    <mergeCell ref="B2:F2"/>
    <mergeCell ref="B3:F3"/>
  </mergeCell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D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0"/>
    <col collapsed="false" customWidth="true" hidden="false" outlineLevel="0" max="3" min="3" style="0" width="22"/>
    <col collapsed="false" customWidth="true" hidden="false" outlineLevel="0" max="4" min="4" style="0" width="52"/>
  </cols>
  <sheetData>
    <row r="2" customFormat="false" ht="15" hidden="false" customHeight="false" outlineLevel="0" collapsed="false">
      <c r="B2" s="6" t="s">
        <v>13</v>
      </c>
      <c r="C2" s="6"/>
      <c r="D2" s="6"/>
    </row>
    <row r="4" customFormat="false" ht="30" hidden="false" customHeight="true" outlineLevel="0" collapsed="false">
      <c r="B4" s="7" t="s">
        <v>14</v>
      </c>
      <c r="C4" s="8" t="s">
        <v>15</v>
      </c>
      <c r="D4" s="9" t="s">
        <v>16</v>
      </c>
    </row>
    <row r="5" customFormat="false" ht="30" hidden="false" customHeight="true" outlineLevel="0" collapsed="false">
      <c r="B5" s="7" t="s">
        <v>17</v>
      </c>
      <c r="C5" s="8" t="s">
        <v>18</v>
      </c>
      <c r="D5" s="9" t="s">
        <v>19</v>
      </c>
    </row>
    <row r="6" customFormat="false" ht="30" hidden="false" customHeight="true" outlineLevel="0" collapsed="false">
      <c r="B6" s="7" t="s">
        <v>20</v>
      </c>
      <c r="C6" s="10" t="n">
        <v>0.3</v>
      </c>
      <c r="D6" s="9" t="s">
        <v>21</v>
      </c>
    </row>
    <row r="7" customFormat="false" ht="30" hidden="false" customHeight="true" outlineLevel="0" collapsed="false">
      <c r="B7" s="7" t="s">
        <v>22</v>
      </c>
      <c r="C7" s="11" t="n">
        <v>185000</v>
      </c>
      <c r="D7" s="9" t="s">
        <v>23</v>
      </c>
    </row>
    <row r="8" customFormat="false" ht="30" hidden="false" customHeight="true" outlineLevel="0" collapsed="false">
      <c r="B8" s="7" t="s">
        <v>24</v>
      </c>
      <c r="C8" s="12" t="n">
        <v>3</v>
      </c>
      <c r="D8" s="9" t="s">
        <v>25</v>
      </c>
    </row>
    <row r="9" customFormat="false" ht="30" hidden="false" customHeight="true" outlineLevel="0" collapsed="false">
      <c r="B9" s="7" t="s">
        <v>26</v>
      </c>
      <c r="C9" s="10" t="n">
        <v>0.25</v>
      </c>
      <c r="D9" s="9" t="s">
        <v>27</v>
      </c>
    </row>
    <row r="11" customFormat="false" ht="15" hidden="false" customHeight="false" outlineLevel="0" collapsed="false">
      <c r="B11" s="13" t="s">
        <v>28</v>
      </c>
    </row>
  </sheetData>
  <mergeCells count="1">
    <mergeCell ref="B2:D2"/>
  </mergeCell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F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3" min="2" style="0" width="16"/>
    <col collapsed="false" customWidth="true" hidden="false" outlineLevel="0" max="4" min="4" style="0" width="14"/>
    <col collapsed="false" customWidth="true" hidden="false" outlineLevel="0" max="6" min="5" style="0" width="16"/>
  </cols>
  <sheetData>
    <row r="2" customFormat="false" ht="15" hidden="false" customHeight="false" outlineLevel="0" collapsed="false">
      <c r="A2" s="6" t="s">
        <v>29</v>
      </c>
      <c r="B2" s="6"/>
      <c r="C2" s="6"/>
      <c r="D2" s="6"/>
      <c r="E2" s="6"/>
      <c r="F2" s="6"/>
    </row>
    <row r="3" customFormat="false" ht="15" hidden="false" customHeight="false" outlineLevel="0" collapsed="false">
      <c r="A3" s="14" t="s">
        <v>30</v>
      </c>
      <c r="B3" s="14"/>
      <c r="C3" s="14"/>
      <c r="D3" s="14"/>
      <c r="E3" s="14"/>
      <c r="F3" s="14"/>
    </row>
    <row r="5" customFormat="false" ht="15" hidden="false" customHeight="false" outlineLevel="0" collapsed="false">
      <c r="A5" s="15" t="s">
        <v>31</v>
      </c>
      <c r="B5" s="15" t="s">
        <v>32</v>
      </c>
      <c r="C5" s="15" t="s">
        <v>33</v>
      </c>
      <c r="D5" s="15" t="s">
        <v>34</v>
      </c>
      <c r="E5" s="15" t="s">
        <v>35</v>
      </c>
      <c r="F5" s="15" t="s">
        <v>36</v>
      </c>
    </row>
    <row r="6" customFormat="false" ht="15" hidden="false" customHeight="false" outlineLevel="0" collapsed="false">
      <c r="A6" s="16" t="s">
        <v>37</v>
      </c>
      <c r="B6" s="16" t="s">
        <v>38</v>
      </c>
      <c r="C6" s="11" t="n">
        <v>252000</v>
      </c>
      <c r="D6" s="17" t="n">
        <v>1</v>
      </c>
      <c r="E6" s="16" t="s">
        <v>39</v>
      </c>
      <c r="F6" s="18" t="n">
        <f aca="false">IF(A6="","",C6*D6)</f>
        <v>252000</v>
      </c>
    </row>
    <row r="7" customFormat="false" ht="15" hidden="false" customHeight="false" outlineLevel="0" collapsed="false">
      <c r="A7" s="16" t="s">
        <v>40</v>
      </c>
      <c r="B7" s="16" t="s">
        <v>38</v>
      </c>
      <c r="C7" s="11" t="n">
        <v>78000</v>
      </c>
      <c r="D7" s="17" t="n">
        <v>1</v>
      </c>
      <c r="E7" s="16" t="s">
        <v>39</v>
      </c>
      <c r="F7" s="18" t="n">
        <f aca="false">IF(A7="","",C7*D7)</f>
        <v>78000</v>
      </c>
    </row>
    <row r="8" customFormat="false" ht="15" hidden="false" customHeight="false" outlineLevel="0" collapsed="false">
      <c r="A8" s="16" t="s">
        <v>41</v>
      </c>
      <c r="B8" s="16" t="s">
        <v>38</v>
      </c>
      <c r="C8" s="11" t="n">
        <v>132000</v>
      </c>
      <c r="D8" s="17" t="n">
        <v>1</v>
      </c>
      <c r="E8" s="16" t="s">
        <v>42</v>
      </c>
      <c r="F8" s="18" t="n">
        <f aca="false">IF(A8="","",C8*D8)</f>
        <v>132000</v>
      </c>
    </row>
    <row r="9" customFormat="false" ht="15" hidden="false" customHeight="false" outlineLevel="0" collapsed="false">
      <c r="A9" s="16" t="s">
        <v>43</v>
      </c>
      <c r="B9" s="16" t="s">
        <v>38</v>
      </c>
      <c r="C9" s="11" t="n">
        <v>60000</v>
      </c>
      <c r="D9" s="17" t="n">
        <v>1</v>
      </c>
      <c r="E9" s="16" t="s">
        <v>42</v>
      </c>
      <c r="F9" s="18" t="n">
        <f aca="false">IF(A9="","",C9*D9)</f>
        <v>60000</v>
      </c>
    </row>
    <row r="10" customFormat="false" ht="15" hidden="false" customHeight="false" outlineLevel="0" collapsed="false">
      <c r="A10" s="16" t="s">
        <v>44</v>
      </c>
      <c r="B10" s="16" t="s">
        <v>45</v>
      </c>
      <c r="C10" s="11" t="n">
        <v>150000</v>
      </c>
      <c r="D10" s="17" t="n">
        <v>0.4</v>
      </c>
      <c r="E10" s="16" t="s">
        <v>39</v>
      </c>
      <c r="F10" s="18" t="n">
        <f aca="false">IF(A10="","",C10*D10)</f>
        <v>60000</v>
      </c>
    </row>
    <row r="11" customFormat="false" ht="15" hidden="false" customHeight="false" outlineLevel="0" collapsed="false">
      <c r="A11" s="16" t="s">
        <v>46</v>
      </c>
      <c r="B11" s="16" t="s">
        <v>45</v>
      </c>
      <c r="C11" s="11" t="n">
        <v>40000</v>
      </c>
      <c r="D11" s="17" t="n">
        <v>0.5</v>
      </c>
      <c r="E11" s="16" t="s">
        <v>42</v>
      </c>
      <c r="F11" s="18" t="n">
        <f aca="false">IF(A11="","",C11*D11)</f>
        <v>20000</v>
      </c>
    </row>
    <row r="12" customFormat="false" ht="15" hidden="false" customHeight="false" outlineLevel="0" collapsed="false">
      <c r="A12" s="16" t="s">
        <v>47</v>
      </c>
      <c r="B12" s="16" t="s">
        <v>45</v>
      </c>
      <c r="C12" s="11" t="n">
        <v>50000</v>
      </c>
      <c r="D12" s="17" t="n">
        <v>0.3</v>
      </c>
      <c r="E12" s="16" t="s">
        <v>42</v>
      </c>
      <c r="F12" s="18" t="n">
        <f aca="false">IF(A12="","",C12*D12)</f>
        <v>15000</v>
      </c>
    </row>
    <row r="13" customFormat="false" ht="15" hidden="false" customHeight="false" outlineLevel="0" collapsed="false">
      <c r="A13" s="16"/>
      <c r="B13" s="16"/>
      <c r="C13" s="11"/>
      <c r="D13" s="17"/>
      <c r="E13" s="16"/>
      <c r="F13" s="18" t="str">
        <f aca="false">IF(A13="","",C13*D13)</f>
        <v/>
      </c>
    </row>
    <row r="14" customFormat="false" ht="15" hidden="false" customHeight="false" outlineLevel="0" collapsed="false">
      <c r="A14" s="16"/>
      <c r="B14" s="16"/>
      <c r="C14" s="11"/>
      <c r="D14" s="17"/>
      <c r="E14" s="16"/>
      <c r="F14" s="18" t="str">
        <f aca="false">IF(A14="","",C14*D14)</f>
        <v/>
      </c>
    </row>
    <row r="15" customFormat="false" ht="15" hidden="false" customHeight="false" outlineLevel="0" collapsed="false">
      <c r="A15" s="16"/>
      <c r="B15" s="16"/>
      <c r="C15" s="11"/>
      <c r="D15" s="17"/>
      <c r="E15" s="16"/>
      <c r="F15" s="18" t="str">
        <f aca="false">IF(A15="","",C15*D15)</f>
        <v/>
      </c>
    </row>
    <row r="16" customFormat="false" ht="15" hidden="false" customHeight="false" outlineLevel="0" collapsed="false">
      <c r="A16" s="16"/>
      <c r="B16" s="16"/>
      <c r="C16" s="11"/>
      <c r="D16" s="17"/>
      <c r="E16" s="16"/>
      <c r="F16" s="18" t="str">
        <f aca="false">IF(A16="","",C16*D16)</f>
        <v/>
      </c>
    </row>
    <row r="17" customFormat="false" ht="15" hidden="false" customHeight="false" outlineLevel="0" collapsed="false">
      <c r="A17" s="16"/>
      <c r="B17" s="16"/>
      <c r="C17" s="11"/>
      <c r="D17" s="17"/>
      <c r="E17" s="16"/>
      <c r="F17" s="18" t="str">
        <f aca="false">IF(A17="","",C17*D17)</f>
        <v/>
      </c>
    </row>
    <row r="18" customFormat="false" ht="15" hidden="false" customHeight="false" outlineLevel="0" collapsed="false">
      <c r="A18" s="19" t="s">
        <v>48</v>
      </c>
      <c r="F18" s="20" t="n">
        <f aca="false">SUM(F6:F17)</f>
        <v>617000</v>
      </c>
    </row>
    <row r="20" customFormat="false" ht="15" hidden="false" customHeight="false" outlineLevel="0" collapsed="false">
      <c r="A20" s="21" t="s">
        <v>49</v>
      </c>
      <c r="F20" s="22" t="n">
        <f aca="false">SUMIF(E6:E17,"Restricted",F6:F17)</f>
        <v>390000</v>
      </c>
    </row>
    <row r="21" customFormat="false" ht="15" hidden="false" customHeight="false" outlineLevel="0" collapsed="false">
      <c r="A21" s="21" t="s">
        <v>50</v>
      </c>
      <c r="F21" s="22" t="n">
        <f aca="false">SUMIF(E6:E17,"Unrestricted",F6:F17)</f>
        <v>227000</v>
      </c>
    </row>
    <row r="22" customFormat="false" ht="15" hidden="false" customHeight="false" outlineLevel="0" collapsed="false">
      <c r="A22" s="21" t="s">
        <v>51</v>
      </c>
      <c r="F22" s="22" t="n">
        <f aca="false">SUMIFS(F6:F17,B6:B17,"Pipeline")</f>
        <v>95000</v>
      </c>
    </row>
  </sheetData>
  <mergeCells count="2">
    <mergeCell ref="A2:F2"/>
    <mergeCell ref="A3:F3"/>
  </mergeCells>
  <dataValidations count="2">
    <dataValidation allowBlank="true" errorStyle="stop" operator="between" showDropDown="false" showErrorMessage="false" showInputMessage="false" sqref="B6:B17" type="list">
      <formula1>"Committed,Pipeline"</formula1>
      <formula2>0</formula2>
    </dataValidation>
    <dataValidation allowBlank="true" errorStyle="stop" operator="between" showDropDown="false" showErrorMessage="false" showInputMessage="false" sqref="E6:E17" type="list">
      <formula1>"Restricted,Unrestricted"</formula1>
      <formula2>0</formula2>
    </dataValidation>
  </dataValidation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4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3"/>
    <col collapsed="false" customWidth="true" hidden="false" outlineLevel="0" max="3" min="3" style="0" width="18"/>
    <col collapsed="false" customWidth="true" hidden="false" outlineLevel="0" max="4" min="4" style="0" width="14"/>
    <col collapsed="false" customWidth="true" hidden="false" outlineLevel="0" max="5" min="5" style="0" width="18"/>
    <col collapsed="false" customWidth="true" hidden="false" outlineLevel="0" max="6" min="6" style="0" width="16"/>
    <col collapsed="false" customWidth="true" hidden="false" outlineLevel="0" max="7" min="7" style="0" width="22"/>
  </cols>
  <sheetData>
    <row r="1" customFormat="false" ht="15" hidden="false" customHeight="false" outlineLevel="0" collapsed="false">
      <c r="A1" s="7" t="s">
        <v>52</v>
      </c>
      <c r="B1" s="23" t="s">
        <v>53</v>
      </c>
      <c r="C1" s="23"/>
    </row>
    <row r="2" customFormat="false" ht="15" hidden="false" customHeight="false" outlineLevel="0" collapsed="false">
      <c r="A2" s="14" t="s">
        <v>54</v>
      </c>
      <c r="B2" s="14"/>
      <c r="C2" s="14"/>
      <c r="D2" s="14"/>
      <c r="E2" s="14"/>
      <c r="F2" s="14"/>
      <c r="G2" s="14"/>
    </row>
    <row r="4" customFormat="false" ht="15" hidden="false" customHeight="false" outlineLevel="0" collapsed="false">
      <c r="A4" s="6" t="s">
        <v>55</v>
      </c>
      <c r="B4" s="6"/>
      <c r="C4" s="6"/>
      <c r="D4" s="6"/>
      <c r="E4" s="6"/>
      <c r="F4" s="6"/>
      <c r="G4" s="6"/>
    </row>
    <row r="5" customFormat="false" ht="15" hidden="false" customHeight="false" outlineLevel="0" collapsed="false">
      <c r="A5" s="15" t="s">
        <v>56</v>
      </c>
      <c r="B5" s="15" t="s">
        <v>57</v>
      </c>
      <c r="C5" s="15" t="s">
        <v>58</v>
      </c>
      <c r="D5" s="15" t="s">
        <v>59</v>
      </c>
      <c r="E5" s="15" t="s">
        <v>60</v>
      </c>
      <c r="F5" s="15" t="s">
        <v>35</v>
      </c>
      <c r="G5" s="15" t="s">
        <v>61</v>
      </c>
    </row>
    <row r="6" customFormat="false" ht="15" hidden="false" customHeight="false" outlineLevel="0" collapsed="false">
      <c r="A6" s="16" t="s">
        <v>62</v>
      </c>
      <c r="B6" s="12" t="n">
        <v>1</v>
      </c>
      <c r="C6" s="11" t="n">
        <v>72000</v>
      </c>
      <c r="D6" s="24" t="n">
        <f aca="false">IF(A6="","",Setup!$C$6)</f>
        <v>0.3</v>
      </c>
      <c r="E6" s="18" t="n">
        <f aca="false">IF(A6="","",C6*B6*(1+D6))</f>
        <v>93600</v>
      </c>
      <c r="F6" s="16" t="s">
        <v>39</v>
      </c>
      <c r="G6" s="16" t="s">
        <v>63</v>
      </c>
    </row>
    <row r="7" customFormat="false" ht="15" hidden="false" customHeight="false" outlineLevel="0" collapsed="false">
      <c r="A7" s="16" t="s">
        <v>64</v>
      </c>
      <c r="B7" s="12" t="n">
        <v>3</v>
      </c>
      <c r="C7" s="11" t="n">
        <v>42000</v>
      </c>
      <c r="D7" s="24" t="n">
        <f aca="false">IF(A7="","",Setup!$C$6)</f>
        <v>0.3</v>
      </c>
      <c r="E7" s="18" t="n">
        <f aca="false">IF(A7="","",C7*B7*(1+D7))</f>
        <v>163800</v>
      </c>
      <c r="F7" s="16" t="s">
        <v>39</v>
      </c>
      <c r="G7" s="16" t="s">
        <v>63</v>
      </c>
    </row>
    <row r="8" customFormat="false" ht="15" hidden="false" customHeight="false" outlineLevel="0" collapsed="false">
      <c r="A8" s="16" t="s">
        <v>65</v>
      </c>
      <c r="B8" s="12" t="n">
        <v>1</v>
      </c>
      <c r="C8" s="11" t="n">
        <v>50000</v>
      </c>
      <c r="D8" s="24" t="n">
        <f aca="false">IF(A8="","",Setup!$C$6)</f>
        <v>0.3</v>
      </c>
      <c r="E8" s="18" t="n">
        <f aca="false">IF(A8="","",C8*B8*(1+D8))</f>
        <v>65000</v>
      </c>
      <c r="F8" s="16" t="s">
        <v>39</v>
      </c>
      <c r="G8" s="16" t="s">
        <v>63</v>
      </c>
    </row>
    <row r="9" customFormat="false" ht="15" hidden="false" customHeight="false" outlineLevel="0" collapsed="false">
      <c r="A9" s="16"/>
      <c r="B9" s="12"/>
      <c r="C9" s="11"/>
      <c r="D9" s="24" t="str">
        <f aca="false">IF(A9="","",Setup!$C$6)</f>
        <v/>
      </c>
      <c r="E9" s="18" t="str">
        <f aca="false">IF(A9="","",C9*B9*(1+D9))</f>
        <v/>
      </c>
      <c r="F9" s="16"/>
      <c r="G9" s="16"/>
    </row>
    <row r="10" customFormat="false" ht="15" hidden="false" customHeight="false" outlineLevel="0" collapsed="false">
      <c r="A10" s="16"/>
      <c r="B10" s="12"/>
      <c r="C10" s="11"/>
      <c r="D10" s="24" t="str">
        <f aca="false">IF(A10="","",Setup!$C$6)</f>
        <v/>
      </c>
      <c r="E10" s="18" t="str">
        <f aca="false">IF(A10="","",C10*B10*(1+D10))</f>
        <v/>
      </c>
      <c r="F10" s="16"/>
      <c r="G10" s="16"/>
    </row>
    <row r="11" customFormat="false" ht="15" hidden="false" customHeight="false" outlineLevel="0" collapsed="false">
      <c r="A11" s="16"/>
      <c r="B11" s="12"/>
      <c r="C11" s="11"/>
      <c r="D11" s="24" t="str">
        <f aca="false">IF(A11="","",Setup!$C$6)</f>
        <v/>
      </c>
      <c r="E11" s="18" t="str">
        <f aca="false">IF(A11="","",C11*B11*(1+D11))</f>
        <v/>
      </c>
      <c r="F11" s="16"/>
      <c r="G11" s="16"/>
    </row>
    <row r="12" customFormat="false" ht="15" hidden="false" customHeight="false" outlineLevel="0" collapsed="false">
      <c r="A12" s="16"/>
      <c r="B12" s="12"/>
      <c r="C12" s="11"/>
      <c r="D12" s="24" t="str">
        <f aca="false">IF(A12="","",Setup!$C$6)</f>
        <v/>
      </c>
      <c r="E12" s="18" t="str">
        <f aca="false">IF(A12="","",C12*B12*(1+D12))</f>
        <v/>
      </c>
      <c r="F12" s="16"/>
      <c r="G12" s="16"/>
    </row>
    <row r="13" customFormat="false" ht="15" hidden="false" customHeight="false" outlineLevel="0" collapsed="false">
      <c r="A13" s="16"/>
      <c r="B13" s="12"/>
      <c r="C13" s="11"/>
      <c r="D13" s="24" t="str">
        <f aca="false">IF(A13="","",Setup!$C$6)</f>
        <v/>
      </c>
      <c r="E13" s="18" t="str">
        <f aca="false">IF(A13="","",C13*B13*(1+D13))</f>
        <v/>
      </c>
      <c r="F13" s="16"/>
      <c r="G13" s="16"/>
    </row>
    <row r="14" customFormat="false" ht="15" hidden="false" customHeight="false" outlineLevel="0" collapsed="false">
      <c r="A14" s="19" t="s">
        <v>66</v>
      </c>
      <c r="E14" s="20" t="n">
        <f aca="false">SUM(E6:E13)</f>
        <v>322400</v>
      </c>
    </row>
    <row r="16" customFormat="false" ht="15" hidden="false" customHeight="false" outlineLevel="0" collapsed="false">
      <c r="A16" s="6" t="s">
        <v>67</v>
      </c>
      <c r="B16" s="6"/>
      <c r="C16" s="6"/>
      <c r="D16" s="6"/>
      <c r="E16" s="6"/>
      <c r="F16" s="6"/>
      <c r="G16" s="6"/>
    </row>
    <row r="17" customFormat="false" ht="15" hidden="false" customHeight="false" outlineLevel="0" collapsed="false">
      <c r="A17" s="15" t="s">
        <v>68</v>
      </c>
      <c r="B17" s="15" t="s">
        <v>69</v>
      </c>
      <c r="C17" s="15" t="s">
        <v>70</v>
      </c>
      <c r="D17" s="15"/>
      <c r="E17" s="15"/>
      <c r="F17" s="15" t="s">
        <v>35</v>
      </c>
      <c r="G17" s="15" t="s">
        <v>61</v>
      </c>
    </row>
    <row r="18" customFormat="false" ht="15" hidden="false" customHeight="false" outlineLevel="0" collapsed="false">
      <c r="A18" s="16" t="s">
        <v>71</v>
      </c>
      <c r="B18" s="16" t="s">
        <v>72</v>
      </c>
      <c r="C18" s="11" t="n">
        <v>20000</v>
      </c>
      <c r="F18" s="16" t="s">
        <v>39</v>
      </c>
      <c r="G18" s="16" t="s">
        <v>63</v>
      </c>
    </row>
    <row r="19" customFormat="false" ht="15" hidden="false" customHeight="false" outlineLevel="0" collapsed="false">
      <c r="A19" s="16" t="s">
        <v>73</v>
      </c>
      <c r="B19" s="16" t="s">
        <v>74</v>
      </c>
      <c r="C19" s="11" t="n">
        <v>9000</v>
      </c>
      <c r="F19" s="16" t="s">
        <v>39</v>
      </c>
      <c r="G19" s="16" t="s">
        <v>63</v>
      </c>
    </row>
    <row r="20" customFormat="false" ht="15" hidden="false" customHeight="false" outlineLevel="0" collapsed="false">
      <c r="A20" s="16" t="s">
        <v>75</v>
      </c>
      <c r="B20" s="16" t="s">
        <v>76</v>
      </c>
      <c r="C20" s="11" t="n">
        <v>60000</v>
      </c>
      <c r="F20" s="16" t="s">
        <v>42</v>
      </c>
      <c r="G20" s="16" t="s">
        <v>63</v>
      </c>
    </row>
    <row r="21" customFormat="false" ht="15" hidden="false" customHeight="false" outlineLevel="0" collapsed="false">
      <c r="A21" s="16" t="s">
        <v>77</v>
      </c>
      <c r="B21" s="16" t="s">
        <v>78</v>
      </c>
      <c r="C21" s="11" t="n">
        <v>5000</v>
      </c>
      <c r="F21" s="16" t="s">
        <v>42</v>
      </c>
      <c r="G21" s="16" t="s">
        <v>63</v>
      </c>
    </row>
    <row r="22" customFormat="false" ht="15" hidden="false" customHeight="false" outlineLevel="0" collapsed="false">
      <c r="A22" s="16" t="s">
        <v>79</v>
      </c>
      <c r="B22" s="16" t="s">
        <v>80</v>
      </c>
      <c r="C22" s="11" t="n">
        <v>15600</v>
      </c>
      <c r="F22" s="16" t="s">
        <v>39</v>
      </c>
      <c r="G22" s="16" t="s">
        <v>63</v>
      </c>
    </row>
    <row r="23" customFormat="false" ht="15" hidden="false" customHeight="false" outlineLevel="0" collapsed="false">
      <c r="A23" s="16"/>
      <c r="B23" s="16"/>
      <c r="C23" s="11"/>
      <c r="F23" s="16"/>
      <c r="G23" s="16"/>
    </row>
    <row r="24" customFormat="false" ht="15" hidden="false" customHeight="false" outlineLevel="0" collapsed="false">
      <c r="A24" s="16"/>
      <c r="B24" s="16"/>
      <c r="C24" s="11"/>
      <c r="F24" s="16"/>
      <c r="G24" s="16"/>
    </row>
    <row r="25" customFormat="false" ht="15" hidden="false" customHeight="false" outlineLevel="0" collapsed="false">
      <c r="A25" s="16"/>
      <c r="B25" s="16"/>
      <c r="C25" s="11"/>
      <c r="F25" s="16"/>
      <c r="G25" s="16"/>
    </row>
    <row r="26" customFormat="false" ht="15" hidden="false" customHeight="false" outlineLevel="0" collapsed="false">
      <c r="A26" s="16"/>
      <c r="B26" s="16"/>
      <c r="C26" s="11"/>
      <c r="F26" s="16"/>
      <c r="G26" s="16"/>
    </row>
    <row r="27" customFormat="false" ht="15" hidden="false" customHeight="false" outlineLevel="0" collapsed="false">
      <c r="A27" s="16"/>
      <c r="B27" s="16"/>
      <c r="C27" s="11"/>
      <c r="F27" s="16"/>
      <c r="G27" s="16"/>
    </row>
    <row r="28" customFormat="false" ht="15" hidden="false" customHeight="false" outlineLevel="0" collapsed="false">
      <c r="A28" s="16"/>
      <c r="B28" s="16"/>
      <c r="C28" s="11"/>
      <c r="F28" s="16"/>
      <c r="G28" s="16"/>
    </row>
    <row r="29" customFormat="false" ht="15" hidden="false" customHeight="false" outlineLevel="0" collapsed="false">
      <c r="A29" s="16"/>
      <c r="B29" s="16"/>
      <c r="C29" s="11"/>
      <c r="F29" s="16"/>
      <c r="G29" s="16"/>
    </row>
    <row r="30" customFormat="false" ht="15" hidden="false" customHeight="false" outlineLevel="0" collapsed="false">
      <c r="A30" s="19" t="s">
        <v>81</v>
      </c>
      <c r="C30" s="20" t="n">
        <f aca="false">SUM(C18:C29)</f>
        <v>109600</v>
      </c>
    </row>
    <row r="32" customFormat="false" ht="15" hidden="false" customHeight="false" outlineLevel="0" collapsed="false">
      <c r="A32" s="25" t="s">
        <v>82</v>
      </c>
      <c r="B32" s="25"/>
      <c r="C32" s="25"/>
    </row>
    <row r="33" customFormat="false" ht="15" hidden="false" customHeight="false" outlineLevel="0" collapsed="false">
      <c r="A33" s="26" t="s">
        <v>83</v>
      </c>
      <c r="B33" s="27" t="n">
        <f aca="false">E14</f>
        <v>322400</v>
      </c>
    </row>
    <row r="34" customFormat="false" ht="15" hidden="false" customHeight="false" outlineLevel="0" collapsed="false">
      <c r="A34" s="26" t="s">
        <v>84</v>
      </c>
      <c r="B34" s="27" t="n">
        <f aca="false">C30</f>
        <v>109600</v>
      </c>
    </row>
    <row r="35" customFormat="false" ht="15" hidden="false" customHeight="false" outlineLevel="0" collapsed="false">
      <c r="A35" s="26" t="s">
        <v>85</v>
      </c>
      <c r="B35" s="20" t="n">
        <f aca="false">B33+B34</f>
        <v>432000</v>
      </c>
    </row>
    <row r="37" customFormat="false" ht="15" hidden="false" customHeight="false" outlineLevel="0" collapsed="false">
      <c r="A37" s="26" t="s">
        <v>86</v>
      </c>
      <c r="B37" s="22" t="n">
        <f aca="false">SUMIF(G6:G13,"Program",E6:E13)+SUMIF(G18:G29,"Program",C18:C29)</f>
        <v>432000</v>
      </c>
    </row>
    <row r="38" customFormat="false" ht="15" hidden="false" customHeight="false" outlineLevel="0" collapsed="false">
      <c r="A38" s="26" t="s">
        <v>87</v>
      </c>
      <c r="B38" s="22" t="n">
        <f aca="false">SUMIF(G6:G13,"Management &amp; General",E6:E13)+SUMIF(G18:G29,"Management &amp; General",C18:C29)</f>
        <v>0</v>
      </c>
    </row>
    <row r="39" customFormat="false" ht="15" hidden="false" customHeight="false" outlineLevel="0" collapsed="false">
      <c r="A39" s="26" t="s">
        <v>88</v>
      </c>
      <c r="B39" s="22" t="n">
        <f aca="false">SUMIF(G6:G13,"Fundraising",E6:E13)+SUMIF(G18:G29,"Fundraising",C18:C29)</f>
        <v>0</v>
      </c>
    </row>
    <row r="41" customFormat="false" ht="15" hidden="false" customHeight="false" outlineLevel="0" collapsed="false">
      <c r="A41" s="26" t="s">
        <v>89</v>
      </c>
      <c r="B41" s="22" t="n">
        <f aca="false">SUMIF(F6:F13,"Restricted",E6:E13)+SUMIF(F18:F29,"Restricted",C18:C29)</f>
        <v>367000</v>
      </c>
    </row>
    <row r="42" customFormat="false" ht="15" hidden="false" customHeight="false" outlineLevel="0" collapsed="false">
      <c r="A42" s="26" t="s">
        <v>90</v>
      </c>
      <c r="B42" s="22" t="n">
        <f aca="false">SUMIF(F6:F13,"Unrestricted",E6:E13)+SUMIF(F18:F29,"Unrestricted",C18:C29)</f>
        <v>65000</v>
      </c>
    </row>
  </sheetData>
  <mergeCells count="5">
    <mergeCell ref="B1:C1"/>
    <mergeCell ref="A2:G2"/>
    <mergeCell ref="A4:G4"/>
    <mergeCell ref="A16:G16"/>
    <mergeCell ref="A32:C32"/>
  </mergeCells>
  <dataValidations count="2">
    <dataValidation allowBlank="true" errorStyle="stop" operator="between" showDropDown="false" showErrorMessage="false" showInputMessage="false" sqref="F6:F13 F18:F29" type="list">
      <formula1>"Restricted,Unrestricted"</formula1>
      <formula2>0</formula2>
    </dataValidation>
    <dataValidation allowBlank="true" errorStyle="stop" operator="between" showDropDown="false" showErrorMessage="false" showInputMessage="false" sqref="G6:G13 G18:G29" type="list">
      <formula1>"Program,Management &amp; General,Fundraising"</formula1>
      <formula2>0</formula2>
    </dataValidation>
  </dataValidation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4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3"/>
    <col collapsed="false" customWidth="true" hidden="false" outlineLevel="0" max="3" min="3" style="0" width="18"/>
    <col collapsed="false" customWidth="true" hidden="false" outlineLevel="0" max="4" min="4" style="0" width="14"/>
    <col collapsed="false" customWidth="true" hidden="false" outlineLevel="0" max="5" min="5" style="0" width="18"/>
    <col collapsed="false" customWidth="true" hidden="false" outlineLevel="0" max="6" min="6" style="0" width="16"/>
    <col collapsed="false" customWidth="true" hidden="false" outlineLevel="0" max="7" min="7" style="0" width="22"/>
  </cols>
  <sheetData>
    <row r="1" customFormat="false" ht="15" hidden="false" customHeight="false" outlineLevel="0" collapsed="false">
      <c r="A1" s="7" t="s">
        <v>52</v>
      </c>
      <c r="B1" s="23" t="s">
        <v>91</v>
      </c>
      <c r="C1" s="23"/>
    </row>
    <row r="2" customFormat="false" ht="15" hidden="false" customHeight="false" outlineLevel="0" collapsed="false">
      <c r="A2" s="14" t="s">
        <v>54</v>
      </c>
      <c r="B2" s="14"/>
      <c r="C2" s="14"/>
      <c r="D2" s="14"/>
      <c r="E2" s="14"/>
      <c r="F2" s="14"/>
      <c r="G2" s="14"/>
    </row>
    <row r="4" customFormat="false" ht="15" hidden="false" customHeight="false" outlineLevel="0" collapsed="false">
      <c r="A4" s="6" t="s">
        <v>55</v>
      </c>
      <c r="B4" s="6"/>
      <c r="C4" s="6"/>
      <c r="D4" s="6"/>
      <c r="E4" s="6"/>
      <c r="F4" s="6"/>
      <c r="G4" s="6"/>
    </row>
    <row r="5" customFormat="false" ht="15" hidden="false" customHeight="false" outlineLevel="0" collapsed="false">
      <c r="A5" s="15" t="s">
        <v>56</v>
      </c>
      <c r="B5" s="15" t="s">
        <v>57</v>
      </c>
      <c r="C5" s="15" t="s">
        <v>58</v>
      </c>
      <c r="D5" s="15" t="s">
        <v>59</v>
      </c>
      <c r="E5" s="15" t="s">
        <v>60</v>
      </c>
      <c r="F5" s="15" t="s">
        <v>35</v>
      </c>
      <c r="G5" s="15" t="s">
        <v>61</v>
      </c>
    </row>
    <row r="6" customFormat="false" ht="15" hidden="false" customHeight="false" outlineLevel="0" collapsed="false">
      <c r="A6" s="16" t="s">
        <v>92</v>
      </c>
      <c r="B6" s="12" t="n">
        <v>0.5</v>
      </c>
      <c r="C6" s="11" t="n">
        <v>50000</v>
      </c>
      <c r="D6" s="24" t="n">
        <f aca="false">IF(A6="","",Setup!$C$6)</f>
        <v>0.3</v>
      </c>
      <c r="E6" s="18" t="n">
        <f aca="false">IF(A6="","",C6*B6*(1+D6))</f>
        <v>32500</v>
      </c>
      <c r="F6" s="16" t="s">
        <v>42</v>
      </c>
      <c r="G6" s="16" t="s">
        <v>93</v>
      </c>
    </row>
    <row r="7" customFormat="false" ht="15" hidden="false" customHeight="false" outlineLevel="0" collapsed="false">
      <c r="A7" s="16"/>
      <c r="B7" s="12"/>
      <c r="C7" s="11"/>
      <c r="D7" s="24" t="str">
        <f aca="false">IF(A7="","",Setup!$C$6)</f>
        <v/>
      </c>
      <c r="E7" s="18" t="str">
        <f aca="false">IF(A7="","",C7*B7*(1+D7))</f>
        <v/>
      </c>
      <c r="F7" s="16"/>
      <c r="G7" s="16"/>
    </row>
    <row r="8" customFormat="false" ht="15" hidden="false" customHeight="false" outlineLevel="0" collapsed="false">
      <c r="A8" s="16"/>
      <c r="B8" s="12"/>
      <c r="C8" s="11"/>
      <c r="D8" s="24" t="str">
        <f aca="false">IF(A8="","",Setup!$C$6)</f>
        <v/>
      </c>
      <c r="E8" s="18" t="str">
        <f aca="false">IF(A8="","",C8*B8*(1+D8))</f>
        <v/>
      </c>
      <c r="F8" s="16"/>
      <c r="G8" s="16"/>
    </row>
    <row r="9" customFormat="false" ht="15" hidden="false" customHeight="false" outlineLevel="0" collapsed="false">
      <c r="A9" s="16"/>
      <c r="B9" s="12"/>
      <c r="C9" s="11"/>
      <c r="D9" s="24" t="str">
        <f aca="false">IF(A9="","",Setup!$C$6)</f>
        <v/>
      </c>
      <c r="E9" s="18" t="str">
        <f aca="false">IF(A9="","",C9*B9*(1+D9))</f>
        <v/>
      </c>
      <c r="F9" s="16"/>
      <c r="G9" s="16"/>
    </row>
    <row r="10" customFormat="false" ht="15" hidden="false" customHeight="false" outlineLevel="0" collapsed="false">
      <c r="A10" s="16"/>
      <c r="B10" s="12"/>
      <c r="C10" s="11"/>
      <c r="D10" s="24" t="str">
        <f aca="false">IF(A10="","",Setup!$C$6)</f>
        <v/>
      </c>
      <c r="E10" s="18" t="str">
        <f aca="false">IF(A10="","",C10*B10*(1+D10))</f>
        <v/>
      </c>
      <c r="F10" s="16"/>
      <c r="G10" s="16"/>
    </row>
    <row r="11" customFormat="false" ht="15" hidden="false" customHeight="false" outlineLevel="0" collapsed="false">
      <c r="A11" s="16"/>
      <c r="B11" s="12"/>
      <c r="C11" s="11"/>
      <c r="D11" s="24" t="str">
        <f aca="false">IF(A11="","",Setup!$C$6)</f>
        <v/>
      </c>
      <c r="E11" s="18" t="str">
        <f aca="false">IF(A11="","",C11*B11*(1+D11))</f>
        <v/>
      </c>
      <c r="F11" s="16"/>
      <c r="G11" s="16"/>
    </row>
    <row r="12" customFormat="false" ht="15" hidden="false" customHeight="false" outlineLevel="0" collapsed="false">
      <c r="A12" s="16"/>
      <c r="B12" s="12"/>
      <c r="C12" s="11"/>
      <c r="D12" s="24" t="str">
        <f aca="false">IF(A12="","",Setup!$C$6)</f>
        <v/>
      </c>
      <c r="E12" s="18" t="str">
        <f aca="false">IF(A12="","",C12*B12*(1+D12))</f>
        <v/>
      </c>
      <c r="F12" s="16"/>
      <c r="G12" s="16"/>
    </row>
    <row r="13" customFormat="false" ht="15" hidden="false" customHeight="false" outlineLevel="0" collapsed="false">
      <c r="A13" s="16"/>
      <c r="B13" s="12"/>
      <c r="C13" s="11"/>
      <c r="D13" s="24" t="str">
        <f aca="false">IF(A13="","",Setup!$C$6)</f>
        <v/>
      </c>
      <c r="E13" s="18" t="str">
        <f aca="false">IF(A13="","",C13*B13*(1+D13))</f>
        <v/>
      </c>
      <c r="F13" s="16"/>
      <c r="G13" s="16"/>
    </row>
    <row r="14" customFormat="false" ht="15" hidden="false" customHeight="false" outlineLevel="0" collapsed="false">
      <c r="A14" s="19" t="s">
        <v>66</v>
      </c>
      <c r="E14" s="20" t="n">
        <f aca="false">SUM(E6:E13)</f>
        <v>32500</v>
      </c>
    </row>
    <row r="16" customFormat="false" ht="15" hidden="false" customHeight="false" outlineLevel="0" collapsed="false">
      <c r="A16" s="6" t="s">
        <v>67</v>
      </c>
      <c r="B16" s="6"/>
      <c r="C16" s="6"/>
      <c r="D16" s="6"/>
      <c r="E16" s="6"/>
      <c r="F16" s="6"/>
      <c r="G16" s="6"/>
    </row>
    <row r="17" customFormat="false" ht="15" hidden="false" customHeight="false" outlineLevel="0" collapsed="false">
      <c r="A17" s="15" t="s">
        <v>68</v>
      </c>
      <c r="B17" s="15" t="s">
        <v>69</v>
      </c>
      <c r="C17" s="15" t="s">
        <v>70</v>
      </c>
      <c r="D17" s="15"/>
      <c r="E17" s="15"/>
      <c r="F17" s="15" t="s">
        <v>35</v>
      </c>
      <c r="G17" s="15" t="s">
        <v>61</v>
      </c>
    </row>
    <row r="18" customFormat="false" ht="15" hidden="false" customHeight="false" outlineLevel="0" collapsed="false">
      <c r="A18" s="16" t="s">
        <v>94</v>
      </c>
      <c r="B18" s="16" t="s">
        <v>95</v>
      </c>
      <c r="C18" s="11" t="n">
        <v>4000</v>
      </c>
      <c r="F18" s="16" t="s">
        <v>42</v>
      </c>
      <c r="G18" s="16" t="s">
        <v>93</v>
      </c>
    </row>
    <row r="19" customFormat="false" ht="15" hidden="false" customHeight="false" outlineLevel="0" collapsed="false">
      <c r="A19" s="16" t="s">
        <v>96</v>
      </c>
      <c r="B19" s="16" t="s">
        <v>97</v>
      </c>
      <c r="C19" s="11" t="n">
        <v>6500</v>
      </c>
      <c r="F19" s="16" t="s">
        <v>42</v>
      </c>
      <c r="G19" s="16" t="s">
        <v>93</v>
      </c>
    </row>
    <row r="20" customFormat="false" ht="15" hidden="false" customHeight="false" outlineLevel="0" collapsed="false">
      <c r="A20" s="16" t="s">
        <v>98</v>
      </c>
      <c r="B20" s="16" t="s">
        <v>99</v>
      </c>
      <c r="C20" s="11" t="n">
        <v>17000</v>
      </c>
      <c r="F20" s="16" t="s">
        <v>42</v>
      </c>
      <c r="G20" s="16" t="s">
        <v>93</v>
      </c>
    </row>
    <row r="21" customFormat="false" ht="15" hidden="false" customHeight="false" outlineLevel="0" collapsed="false">
      <c r="A21" s="16"/>
      <c r="B21" s="16"/>
      <c r="C21" s="11"/>
      <c r="F21" s="16"/>
      <c r="G21" s="16"/>
    </row>
    <row r="22" customFormat="false" ht="15" hidden="false" customHeight="false" outlineLevel="0" collapsed="false">
      <c r="A22" s="16"/>
      <c r="B22" s="16"/>
      <c r="C22" s="11"/>
      <c r="F22" s="16"/>
      <c r="G22" s="16"/>
    </row>
    <row r="23" customFormat="false" ht="15" hidden="false" customHeight="false" outlineLevel="0" collapsed="false">
      <c r="A23" s="16"/>
      <c r="B23" s="16"/>
      <c r="C23" s="11"/>
      <c r="F23" s="16"/>
      <c r="G23" s="16"/>
    </row>
    <row r="24" customFormat="false" ht="15" hidden="false" customHeight="false" outlineLevel="0" collapsed="false">
      <c r="A24" s="16"/>
      <c r="B24" s="16"/>
      <c r="C24" s="11"/>
      <c r="F24" s="16"/>
      <c r="G24" s="16"/>
    </row>
    <row r="25" customFormat="false" ht="15" hidden="false" customHeight="false" outlineLevel="0" collapsed="false">
      <c r="A25" s="16"/>
      <c r="B25" s="16"/>
      <c r="C25" s="11"/>
      <c r="F25" s="16"/>
      <c r="G25" s="16"/>
    </row>
    <row r="26" customFormat="false" ht="15" hidden="false" customHeight="false" outlineLevel="0" collapsed="false">
      <c r="A26" s="16"/>
      <c r="B26" s="16"/>
      <c r="C26" s="11"/>
      <c r="F26" s="16"/>
      <c r="G26" s="16"/>
    </row>
    <row r="27" customFormat="false" ht="15" hidden="false" customHeight="false" outlineLevel="0" collapsed="false">
      <c r="A27" s="16"/>
      <c r="B27" s="16"/>
      <c r="C27" s="11"/>
      <c r="F27" s="16"/>
      <c r="G27" s="16"/>
    </row>
    <row r="28" customFormat="false" ht="15" hidden="false" customHeight="false" outlineLevel="0" collapsed="false">
      <c r="A28" s="16"/>
      <c r="B28" s="16"/>
      <c r="C28" s="11"/>
      <c r="F28" s="16"/>
      <c r="G28" s="16"/>
    </row>
    <row r="29" customFormat="false" ht="15" hidden="false" customHeight="false" outlineLevel="0" collapsed="false">
      <c r="A29" s="16"/>
      <c r="B29" s="16"/>
      <c r="C29" s="11"/>
      <c r="F29" s="16"/>
      <c r="G29" s="16"/>
    </row>
    <row r="30" customFormat="false" ht="15" hidden="false" customHeight="false" outlineLevel="0" collapsed="false">
      <c r="A30" s="19" t="s">
        <v>81</v>
      </c>
      <c r="C30" s="20" t="n">
        <f aca="false">SUM(C18:C29)</f>
        <v>27500</v>
      </c>
    </row>
    <row r="32" customFormat="false" ht="15" hidden="false" customHeight="false" outlineLevel="0" collapsed="false">
      <c r="A32" s="25" t="s">
        <v>82</v>
      </c>
      <c r="B32" s="25"/>
      <c r="C32" s="25"/>
    </row>
    <row r="33" customFormat="false" ht="15" hidden="false" customHeight="false" outlineLevel="0" collapsed="false">
      <c r="A33" s="26" t="s">
        <v>83</v>
      </c>
      <c r="B33" s="27" t="n">
        <f aca="false">E14</f>
        <v>32500</v>
      </c>
    </row>
    <row r="34" customFormat="false" ht="15" hidden="false" customHeight="false" outlineLevel="0" collapsed="false">
      <c r="A34" s="26" t="s">
        <v>84</v>
      </c>
      <c r="B34" s="27" t="n">
        <f aca="false">C30</f>
        <v>27500</v>
      </c>
    </row>
    <row r="35" customFormat="false" ht="15" hidden="false" customHeight="false" outlineLevel="0" collapsed="false">
      <c r="A35" s="26" t="s">
        <v>85</v>
      </c>
      <c r="B35" s="20" t="n">
        <f aca="false">B33+B34</f>
        <v>60000</v>
      </c>
    </row>
    <row r="37" customFormat="false" ht="15" hidden="false" customHeight="false" outlineLevel="0" collapsed="false">
      <c r="A37" s="26" t="s">
        <v>86</v>
      </c>
      <c r="B37" s="22" t="n">
        <f aca="false">SUMIF(G6:G13,"Program",E6:E13)+SUMIF(G18:G29,"Program",C18:C29)</f>
        <v>0</v>
      </c>
    </row>
    <row r="38" customFormat="false" ht="15" hidden="false" customHeight="false" outlineLevel="0" collapsed="false">
      <c r="A38" s="26" t="s">
        <v>87</v>
      </c>
      <c r="B38" s="22" t="n">
        <f aca="false">SUMIF(G6:G13,"Management &amp; General",E6:E13)+SUMIF(G18:G29,"Management &amp; General",C18:C29)</f>
        <v>0</v>
      </c>
    </row>
    <row r="39" customFormat="false" ht="15" hidden="false" customHeight="false" outlineLevel="0" collapsed="false">
      <c r="A39" s="26" t="s">
        <v>88</v>
      </c>
      <c r="B39" s="22" t="n">
        <f aca="false">SUMIF(G6:G13,"Fundraising",E6:E13)+SUMIF(G18:G29,"Fundraising",C18:C29)</f>
        <v>60000</v>
      </c>
    </row>
    <row r="41" customFormat="false" ht="15" hidden="false" customHeight="false" outlineLevel="0" collapsed="false">
      <c r="A41" s="26" t="s">
        <v>89</v>
      </c>
      <c r="B41" s="22" t="n">
        <f aca="false">SUMIF(F6:F13,"Restricted",E6:E13)+SUMIF(F18:F29,"Restricted",C18:C29)</f>
        <v>0</v>
      </c>
    </row>
    <row r="42" customFormat="false" ht="15" hidden="false" customHeight="false" outlineLevel="0" collapsed="false">
      <c r="A42" s="26" t="s">
        <v>90</v>
      </c>
      <c r="B42" s="22" t="n">
        <f aca="false">SUMIF(F6:F13,"Unrestricted",E6:E13)+SUMIF(F18:F29,"Unrestricted",C18:C29)</f>
        <v>60000</v>
      </c>
    </row>
  </sheetData>
  <mergeCells count="5">
    <mergeCell ref="B1:C1"/>
    <mergeCell ref="A2:G2"/>
    <mergeCell ref="A4:G4"/>
    <mergeCell ref="A16:G16"/>
    <mergeCell ref="A32:C32"/>
  </mergeCells>
  <dataValidations count="2">
    <dataValidation allowBlank="true" errorStyle="stop" operator="between" showDropDown="false" showErrorMessage="false" showInputMessage="false" sqref="F6:F13 F18:F29" type="list">
      <formula1>"Restricted,Unrestricted"</formula1>
      <formula2>0</formula2>
    </dataValidation>
    <dataValidation allowBlank="true" errorStyle="stop" operator="between" showDropDown="false" showErrorMessage="false" showInputMessage="false" sqref="G6:G13 G18:G29" type="list">
      <formula1>"Program,Management &amp; General,Fundraising"</formula1>
      <formula2>0</formula2>
    </dataValidation>
  </dataValidation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4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3"/>
    <col collapsed="false" customWidth="true" hidden="false" outlineLevel="0" max="3" min="3" style="0" width="18"/>
    <col collapsed="false" customWidth="true" hidden="false" outlineLevel="0" max="4" min="4" style="0" width="14"/>
    <col collapsed="false" customWidth="true" hidden="false" outlineLevel="0" max="5" min="5" style="0" width="18"/>
    <col collapsed="false" customWidth="true" hidden="false" outlineLevel="0" max="6" min="6" style="0" width="16"/>
    <col collapsed="false" customWidth="true" hidden="false" outlineLevel="0" max="7" min="7" style="0" width="22"/>
  </cols>
  <sheetData>
    <row r="1" customFormat="false" ht="15" hidden="false" customHeight="false" outlineLevel="0" collapsed="false">
      <c r="A1" s="7" t="s">
        <v>52</v>
      </c>
      <c r="B1" s="23" t="s">
        <v>100</v>
      </c>
      <c r="C1" s="23"/>
    </row>
    <row r="2" customFormat="false" ht="15" hidden="false" customHeight="false" outlineLevel="0" collapsed="false">
      <c r="A2" s="14" t="s">
        <v>54</v>
      </c>
      <c r="B2" s="14"/>
      <c r="C2" s="14"/>
      <c r="D2" s="14"/>
      <c r="E2" s="14"/>
      <c r="F2" s="14"/>
      <c r="G2" s="14"/>
    </row>
    <row r="4" customFormat="false" ht="15" hidden="false" customHeight="false" outlineLevel="0" collapsed="false">
      <c r="A4" s="6" t="s">
        <v>55</v>
      </c>
      <c r="B4" s="6"/>
      <c r="C4" s="6"/>
      <c r="D4" s="6"/>
      <c r="E4" s="6"/>
      <c r="F4" s="6"/>
      <c r="G4" s="6"/>
    </row>
    <row r="5" customFormat="false" ht="15" hidden="false" customHeight="false" outlineLevel="0" collapsed="false">
      <c r="A5" s="15" t="s">
        <v>56</v>
      </c>
      <c r="B5" s="15" t="s">
        <v>57</v>
      </c>
      <c r="C5" s="15" t="s">
        <v>58</v>
      </c>
      <c r="D5" s="15" t="s">
        <v>59</v>
      </c>
      <c r="E5" s="15" t="s">
        <v>60</v>
      </c>
      <c r="F5" s="15" t="s">
        <v>35</v>
      </c>
      <c r="G5" s="15" t="s">
        <v>61</v>
      </c>
    </row>
    <row r="6" customFormat="false" ht="15" hidden="false" customHeight="false" outlineLevel="0" collapsed="false">
      <c r="A6" s="16" t="s">
        <v>101</v>
      </c>
      <c r="B6" s="12" t="n">
        <v>1</v>
      </c>
      <c r="C6" s="11" t="n">
        <v>68000</v>
      </c>
      <c r="D6" s="24" t="n">
        <f aca="false">IF(A6="","",Setup!$C$6)</f>
        <v>0.3</v>
      </c>
      <c r="E6" s="18" t="n">
        <f aca="false">IF(A6="","",C6*B6*(1+D6))</f>
        <v>88400</v>
      </c>
      <c r="F6" s="16" t="s">
        <v>42</v>
      </c>
      <c r="G6" s="16" t="s">
        <v>102</v>
      </c>
    </row>
    <row r="7" customFormat="false" ht="15" hidden="false" customHeight="false" outlineLevel="0" collapsed="false">
      <c r="A7" s="16"/>
      <c r="B7" s="12"/>
      <c r="C7" s="11"/>
      <c r="D7" s="24" t="str">
        <f aca="false">IF(A7="","",Setup!$C$6)</f>
        <v/>
      </c>
      <c r="E7" s="18" t="str">
        <f aca="false">IF(A7="","",C7*B7*(1+D7))</f>
        <v/>
      </c>
      <c r="F7" s="16"/>
      <c r="G7" s="16"/>
    </row>
    <row r="8" customFormat="false" ht="15" hidden="false" customHeight="false" outlineLevel="0" collapsed="false">
      <c r="A8" s="16"/>
      <c r="B8" s="12"/>
      <c r="C8" s="11"/>
      <c r="D8" s="24" t="str">
        <f aca="false">IF(A8="","",Setup!$C$6)</f>
        <v/>
      </c>
      <c r="E8" s="18" t="str">
        <f aca="false">IF(A8="","",C8*B8*(1+D8))</f>
        <v/>
      </c>
      <c r="F8" s="16"/>
      <c r="G8" s="16"/>
    </row>
    <row r="9" customFormat="false" ht="15" hidden="false" customHeight="false" outlineLevel="0" collapsed="false">
      <c r="A9" s="16"/>
      <c r="B9" s="12"/>
      <c r="C9" s="11"/>
      <c r="D9" s="24" t="str">
        <f aca="false">IF(A9="","",Setup!$C$6)</f>
        <v/>
      </c>
      <c r="E9" s="18" t="str">
        <f aca="false">IF(A9="","",C9*B9*(1+D9))</f>
        <v/>
      </c>
      <c r="F9" s="16"/>
      <c r="G9" s="16"/>
    </row>
    <row r="10" customFormat="false" ht="15" hidden="false" customHeight="false" outlineLevel="0" collapsed="false">
      <c r="A10" s="16"/>
      <c r="B10" s="12"/>
      <c r="C10" s="11"/>
      <c r="D10" s="24" t="str">
        <f aca="false">IF(A10="","",Setup!$C$6)</f>
        <v/>
      </c>
      <c r="E10" s="18" t="str">
        <f aca="false">IF(A10="","",C10*B10*(1+D10))</f>
        <v/>
      </c>
      <c r="F10" s="16"/>
      <c r="G10" s="16"/>
    </row>
    <row r="11" customFormat="false" ht="15" hidden="false" customHeight="false" outlineLevel="0" collapsed="false">
      <c r="A11" s="16"/>
      <c r="B11" s="12"/>
      <c r="C11" s="11"/>
      <c r="D11" s="24" t="str">
        <f aca="false">IF(A11="","",Setup!$C$6)</f>
        <v/>
      </c>
      <c r="E11" s="18" t="str">
        <f aca="false">IF(A11="","",C11*B11*(1+D11))</f>
        <v/>
      </c>
      <c r="F11" s="16"/>
      <c r="G11" s="16"/>
    </row>
    <row r="12" customFormat="false" ht="15" hidden="false" customHeight="false" outlineLevel="0" collapsed="false">
      <c r="A12" s="16"/>
      <c r="B12" s="12"/>
      <c r="C12" s="11"/>
      <c r="D12" s="24" t="str">
        <f aca="false">IF(A12="","",Setup!$C$6)</f>
        <v/>
      </c>
      <c r="E12" s="18" t="str">
        <f aca="false">IF(A12="","",C12*B12*(1+D12))</f>
        <v/>
      </c>
      <c r="F12" s="16"/>
      <c r="G12" s="16"/>
    </row>
    <row r="13" customFormat="false" ht="15" hidden="false" customHeight="false" outlineLevel="0" collapsed="false">
      <c r="A13" s="16"/>
      <c r="B13" s="12"/>
      <c r="C13" s="11"/>
      <c r="D13" s="24" t="str">
        <f aca="false">IF(A13="","",Setup!$C$6)</f>
        <v/>
      </c>
      <c r="E13" s="18" t="str">
        <f aca="false">IF(A13="","",C13*B13*(1+D13))</f>
        <v/>
      </c>
      <c r="F13" s="16"/>
      <c r="G13" s="16"/>
    </row>
    <row r="14" customFormat="false" ht="15" hidden="false" customHeight="false" outlineLevel="0" collapsed="false">
      <c r="A14" s="19" t="s">
        <v>66</v>
      </c>
      <c r="E14" s="20" t="n">
        <f aca="false">SUM(E6:E13)</f>
        <v>88400</v>
      </c>
    </row>
    <row r="16" customFormat="false" ht="15" hidden="false" customHeight="false" outlineLevel="0" collapsed="false">
      <c r="A16" s="6" t="s">
        <v>67</v>
      </c>
      <c r="B16" s="6"/>
      <c r="C16" s="6"/>
      <c r="D16" s="6"/>
      <c r="E16" s="6"/>
      <c r="F16" s="6"/>
      <c r="G16" s="6"/>
    </row>
    <row r="17" customFormat="false" ht="15" hidden="false" customHeight="false" outlineLevel="0" collapsed="false">
      <c r="A17" s="15" t="s">
        <v>68</v>
      </c>
      <c r="B17" s="15" t="s">
        <v>69</v>
      </c>
      <c r="C17" s="15" t="s">
        <v>70</v>
      </c>
      <c r="D17" s="15"/>
      <c r="E17" s="15"/>
      <c r="F17" s="15" t="s">
        <v>35</v>
      </c>
      <c r="G17" s="15" t="s">
        <v>61</v>
      </c>
    </row>
    <row r="18" customFormat="false" ht="15" hidden="false" customHeight="false" outlineLevel="0" collapsed="false">
      <c r="A18" s="16" t="s">
        <v>103</v>
      </c>
      <c r="B18" s="16" t="s">
        <v>104</v>
      </c>
      <c r="C18" s="11" t="n">
        <v>10000</v>
      </c>
      <c r="F18" s="16" t="s">
        <v>42</v>
      </c>
      <c r="G18" s="16" t="s">
        <v>102</v>
      </c>
    </row>
    <row r="19" customFormat="false" ht="15" hidden="false" customHeight="false" outlineLevel="0" collapsed="false">
      <c r="A19" s="16" t="s">
        <v>105</v>
      </c>
      <c r="B19" s="16" t="s">
        <v>106</v>
      </c>
      <c r="C19" s="11" t="n">
        <v>7000</v>
      </c>
      <c r="F19" s="16" t="s">
        <v>42</v>
      </c>
      <c r="G19" s="16" t="s">
        <v>102</v>
      </c>
    </row>
    <row r="20" customFormat="false" ht="15" hidden="false" customHeight="false" outlineLevel="0" collapsed="false">
      <c r="A20" s="16" t="s">
        <v>107</v>
      </c>
      <c r="B20" s="16" t="s">
        <v>95</v>
      </c>
      <c r="C20" s="11" t="n">
        <v>5000</v>
      </c>
      <c r="F20" s="16" t="s">
        <v>42</v>
      </c>
      <c r="G20" s="16" t="s">
        <v>102</v>
      </c>
    </row>
    <row r="21" customFormat="false" ht="15" hidden="false" customHeight="false" outlineLevel="0" collapsed="false">
      <c r="A21" s="16" t="s">
        <v>108</v>
      </c>
      <c r="B21" s="16" t="s">
        <v>76</v>
      </c>
      <c r="C21" s="11" t="n">
        <v>9600</v>
      </c>
      <c r="F21" s="16" t="s">
        <v>42</v>
      </c>
      <c r="G21" s="16" t="s">
        <v>102</v>
      </c>
    </row>
    <row r="22" customFormat="false" ht="15" hidden="false" customHeight="false" outlineLevel="0" collapsed="false">
      <c r="A22" s="16"/>
      <c r="B22" s="16"/>
      <c r="C22" s="11"/>
      <c r="F22" s="16"/>
      <c r="G22" s="16"/>
    </row>
    <row r="23" customFormat="false" ht="15" hidden="false" customHeight="false" outlineLevel="0" collapsed="false">
      <c r="A23" s="16"/>
      <c r="B23" s="16"/>
      <c r="C23" s="11"/>
      <c r="F23" s="16"/>
      <c r="G23" s="16"/>
    </row>
    <row r="24" customFormat="false" ht="15" hidden="false" customHeight="false" outlineLevel="0" collapsed="false">
      <c r="A24" s="16"/>
      <c r="B24" s="16"/>
      <c r="C24" s="11"/>
      <c r="F24" s="16"/>
      <c r="G24" s="16"/>
    </row>
    <row r="25" customFormat="false" ht="15" hidden="false" customHeight="false" outlineLevel="0" collapsed="false">
      <c r="A25" s="16"/>
      <c r="B25" s="16"/>
      <c r="C25" s="11"/>
      <c r="F25" s="16"/>
      <c r="G25" s="16"/>
    </row>
    <row r="26" customFormat="false" ht="15" hidden="false" customHeight="false" outlineLevel="0" collapsed="false">
      <c r="A26" s="16"/>
      <c r="B26" s="16"/>
      <c r="C26" s="11"/>
      <c r="F26" s="16"/>
      <c r="G26" s="16"/>
    </row>
    <row r="27" customFormat="false" ht="15" hidden="false" customHeight="false" outlineLevel="0" collapsed="false">
      <c r="A27" s="16"/>
      <c r="B27" s="16"/>
      <c r="C27" s="11"/>
      <c r="F27" s="16"/>
      <c r="G27" s="16"/>
    </row>
    <row r="28" customFormat="false" ht="15" hidden="false" customHeight="false" outlineLevel="0" collapsed="false">
      <c r="A28" s="16"/>
      <c r="B28" s="16"/>
      <c r="C28" s="11"/>
      <c r="F28" s="16"/>
      <c r="G28" s="16"/>
    </row>
    <row r="29" customFormat="false" ht="15" hidden="false" customHeight="false" outlineLevel="0" collapsed="false">
      <c r="A29" s="16"/>
      <c r="B29" s="16"/>
      <c r="C29" s="11"/>
      <c r="F29" s="16"/>
      <c r="G29" s="16"/>
    </row>
    <row r="30" customFormat="false" ht="15" hidden="false" customHeight="false" outlineLevel="0" collapsed="false">
      <c r="A30" s="19" t="s">
        <v>81</v>
      </c>
      <c r="C30" s="20" t="n">
        <f aca="false">SUM(C18:C29)</f>
        <v>31600</v>
      </c>
    </row>
    <row r="32" customFormat="false" ht="15" hidden="false" customHeight="false" outlineLevel="0" collapsed="false">
      <c r="A32" s="25" t="s">
        <v>82</v>
      </c>
      <c r="B32" s="25"/>
      <c r="C32" s="25"/>
    </row>
    <row r="33" customFormat="false" ht="15" hidden="false" customHeight="false" outlineLevel="0" collapsed="false">
      <c r="A33" s="26" t="s">
        <v>83</v>
      </c>
      <c r="B33" s="27" t="n">
        <f aca="false">E14</f>
        <v>88400</v>
      </c>
    </row>
    <row r="34" customFormat="false" ht="15" hidden="false" customHeight="false" outlineLevel="0" collapsed="false">
      <c r="A34" s="26" t="s">
        <v>84</v>
      </c>
      <c r="B34" s="27" t="n">
        <f aca="false">C30</f>
        <v>31600</v>
      </c>
    </row>
    <row r="35" customFormat="false" ht="15" hidden="false" customHeight="false" outlineLevel="0" collapsed="false">
      <c r="A35" s="26" t="s">
        <v>85</v>
      </c>
      <c r="B35" s="20" t="n">
        <f aca="false">B33+B34</f>
        <v>120000</v>
      </c>
    </row>
    <row r="37" customFormat="false" ht="15" hidden="false" customHeight="false" outlineLevel="0" collapsed="false">
      <c r="A37" s="26" t="s">
        <v>86</v>
      </c>
      <c r="B37" s="22" t="n">
        <f aca="false">SUMIF(G6:G13,"Program",E6:E13)+SUMIF(G18:G29,"Program",C18:C29)</f>
        <v>0</v>
      </c>
    </row>
    <row r="38" customFormat="false" ht="15" hidden="false" customHeight="false" outlineLevel="0" collapsed="false">
      <c r="A38" s="26" t="s">
        <v>87</v>
      </c>
      <c r="B38" s="22" t="n">
        <f aca="false">SUMIF(G6:G13,"Management &amp; General",E6:E13)+SUMIF(G18:G29,"Management &amp; General",C18:C29)</f>
        <v>120000</v>
      </c>
    </row>
    <row r="39" customFormat="false" ht="15" hidden="false" customHeight="false" outlineLevel="0" collapsed="false">
      <c r="A39" s="26" t="s">
        <v>88</v>
      </c>
      <c r="B39" s="22" t="n">
        <f aca="false">SUMIF(G6:G13,"Fundraising",E6:E13)+SUMIF(G18:G29,"Fundraising",C18:C29)</f>
        <v>0</v>
      </c>
    </row>
    <row r="41" customFormat="false" ht="15" hidden="false" customHeight="false" outlineLevel="0" collapsed="false">
      <c r="A41" s="26" t="s">
        <v>89</v>
      </c>
      <c r="B41" s="22" t="n">
        <f aca="false">SUMIF(F6:F13,"Restricted",E6:E13)+SUMIF(F18:F29,"Restricted",C18:C29)</f>
        <v>0</v>
      </c>
    </row>
    <row r="42" customFormat="false" ht="15" hidden="false" customHeight="false" outlineLevel="0" collapsed="false">
      <c r="A42" s="26" t="s">
        <v>90</v>
      </c>
      <c r="B42" s="22" t="n">
        <f aca="false">SUMIF(F6:F13,"Unrestricted",E6:E13)+SUMIF(F18:F29,"Unrestricted",C18:C29)</f>
        <v>120000</v>
      </c>
    </row>
  </sheetData>
  <mergeCells count="5">
    <mergeCell ref="B1:C1"/>
    <mergeCell ref="A2:G2"/>
    <mergeCell ref="A4:G4"/>
    <mergeCell ref="A16:G16"/>
    <mergeCell ref="A32:C32"/>
  </mergeCells>
  <dataValidations count="2">
    <dataValidation allowBlank="true" errorStyle="stop" operator="between" showDropDown="false" showErrorMessage="false" showInputMessage="false" sqref="F6:F13 F18:F29" type="list">
      <formula1>"Restricted,Unrestricted"</formula1>
      <formula2>0</formula2>
    </dataValidation>
    <dataValidation allowBlank="true" errorStyle="stop" operator="between" showDropDown="false" showErrorMessage="false" showInputMessage="false" sqref="G6:G13 G18:G29" type="list">
      <formula1>"Program,Management &amp; General,Fundraising"</formula1>
      <formula2>0</formula2>
    </dataValidation>
  </dataValidation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4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3"/>
    <col collapsed="false" customWidth="true" hidden="false" outlineLevel="0" max="3" min="3" style="0" width="18"/>
    <col collapsed="false" customWidth="true" hidden="false" outlineLevel="0" max="4" min="4" style="0" width="14"/>
    <col collapsed="false" customWidth="true" hidden="false" outlineLevel="0" max="5" min="5" style="0" width="18"/>
    <col collapsed="false" customWidth="true" hidden="false" outlineLevel="0" max="6" min="6" style="0" width="16"/>
    <col collapsed="false" customWidth="true" hidden="false" outlineLevel="0" max="7" min="7" style="0" width="22"/>
  </cols>
  <sheetData>
    <row r="1" customFormat="false" ht="15" hidden="false" customHeight="false" outlineLevel="0" collapsed="false">
      <c r="A1" s="7" t="s">
        <v>52</v>
      </c>
      <c r="B1" s="23"/>
      <c r="C1" s="23"/>
    </row>
    <row r="2" customFormat="false" ht="15" hidden="false" customHeight="false" outlineLevel="0" collapsed="false">
      <c r="A2" s="14" t="s">
        <v>54</v>
      </c>
      <c r="B2" s="14"/>
      <c r="C2" s="14"/>
      <c r="D2" s="14"/>
      <c r="E2" s="14"/>
      <c r="F2" s="14"/>
      <c r="G2" s="14"/>
    </row>
    <row r="4" customFormat="false" ht="15" hidden="false" customHeight="false" outlineLevel="0" collapsed="false">
      <c r="A4" s="6" t="s">
        <v>55</v>
      </c>
      <c r="B4" s="6"/>
      <c r="C4" s="6"/>
      <c r="D4" s="6"/>
      <c r="E4" s="6"/>
      <c r="F4" s="6"/>
      <c r="G4" s="6"/>
    </row>
    <row r="5" customFormat="false" ht="15" hidden="false" customHeight="false" outlineLevel="0" collapsed="false">
      <c r="A5" s="15" t="s">
        <v>56</v>
      </c>
      <c r="B5" s="15" t="s">
        <v>57</v>
      </c>
      <c r="C5" s="15" t="s">
        <v>58</v>
      </c>
      <c r="D5" s="15" t="s">
        <v>59</v>
      </c>
      <c r="E5" s="15" t="s">
        <v>60</v>
      </c>
      <c r="F5" s="15" t="s">
        <v>35</v>
      </c>
      <c r="G5" s="15" t="s">
        <v>61</v>
      </c>
    </row>
    <row r="6" customFormat="false" ht="15" hidden="false" customHeight="false" outlineLevel="0" collapsed="false">
      <c r="A6" s="16"/>
      <c r="B6" s="12"/>
      <c r="C6" s="11"/>
      <c r="D6" s="24" t="str">
        <f aca="false">IF(A6="","",Setup!$C$6)</f>
        <v/>
      </c>
      <c r="E6" s="18" t="str">
        <f aca="false">IF(A6="","",C6*B6*(1+D6))</f>
        <v/>
      </c>
      <c r="F6" s="16"/>
      <c r="G6" s="16"/>
    </row>
    <row r="7" customFormat="false" ht="15" hidden="false" customHeight="false" outlineLevel="0" collapsed="false">
      <c r="A7" s="16"/>
      <c r="B7" s="12"/>
      <c r="C7" s="11"/>
      <c r="D7" s="24" t="str">
        <f aca="false">IF(A7="","",Setup!$C$6)</f>
        <v/>
      </c>
      <c r="E7" s="18" t="str">
        <f aca="false">IF(A7="","",C7*B7*(1+D7))</f>
        <v/>
      </c>
      <c r="F7" s="16"/>
      <c r="G7" s="16"/>
    </row>
    <row r="8" customFormat="false" ht="15" hidden="false" customHeight="false" outlineLevel="0" collapsed="false">
      <c r="A8" s="16"/>
      <c r="B8" s="12"/>
      <c r="C8" s="11"/>
      <c r="D8" s="24" t="str">
        <f aca="false">IF(A8="","",Setup!$C$6)</f>
        <v/>
      </c>
      <c r="E8" s="18" t="str">
        <f aca="false">IF(A8="","",C8*B8*(1+D8))</f>
        <v/>
      </c>
      <c r="F8" s="16"/>
      <c r="G8" s="16"/>
    </row>
    <row r="9" customFormat="false" ht="15" hidden="false" customHeight="false" outlineLevel="0" collapsed="false">
      <c r="A9" s="16"/>
      <c r="B9" s="12"/>
      <c r="C9" s="11"/>
      <c r="D9" s="24" t="str">
        <f aca="false">IF(A9="","",Setup!$C$6)</f>
        <v/>
      </c>
      <c r="E9" s="18" t="str">
        <f aca="false">IF(A9="","",C9*B9*(1+D9))</f>
        <v/>
      </c>
      <c r="F9" s="16"/>
      <c r="G9" s="16"/>
    </row>
    <row r="10" customFormat="false" ht="15" hidden="false" customHeight="false" outlineLevel="0" collapsed="false">
      <c r="A10" s="16"/>
      <c r="B10" s="12"/>
      <c r="C10" s="11"/>
      <c r="D10" s="24" t="str">
        <f aca="false">IF(A10="","",Setup!$C$6)</f>
        <v/>
      </c>
      <c r="E10" s="18" t="str">
        <f aca="false">IF(A10="","",C10*B10*(1+D10))</f>
        <v/>
      </c>
      <c r="F10" s="16"/>
      <c r="G10" s="16"/>
    </row>
    <row r="11" customFormat="false" ht="15" hidden="false" customHeight="false" outlineLevel="0" collapsed="false">
      <c r="A11" s="16"/>
      <c r="B11" s="12"/>
      <c r="C11" s="11"/>
      <c r="D11" s="24" t="str">
        <f aca="false">IF(A11="","",Setup!$C$6)</f>
        <v/>
      </c>
      <c r="E11" s="18" t="str">
        <f aca="false">IF(A11="","",C11*B11*(1+D11))</f>
        <v/>
      </c>
      <c r="F11" s="16"/>
      <c r="G11" s="16"/>
    </row>
    <row r="12" customFormat="false" ht="15" hidden="false" customHeight="false" outlineLevel="0" collapsed="false">
      <c r="A12" s="16"/>
      <c r="B12" s="12"/>
      <c r="C12" s="11"/>
      <c r="D12" s="24" t="str">
        <f aca="false">IF(A12="","",Setup!$C$6)</f>
        <v/>
      </c>
      <c r="E12" s="18" t="str">
        <f aca="false">IF(A12="","",C12*B12*(1+D12))</f>
        <v/>
      </c>
      <c r="F12" s="16"/>
      <c r="G12" s="16"/>
    </row>
    <row r="13" customFormat="false" ht="15" hidden="false" customHeight="false" outlineLevel="0" collapsed="false">
      <c r="A13" s="16"/>
      <c r="B13" s="12"/>
      <c r="C13" s="11"/>
      <c r="D13" s="24" t="str">
        <f aca="false">IF(A13="","",Setup!$C$6)</f>
        <v/>
      </c>
      <c r="E13" s="18" t="str">
        <f aca="false">IF(A13="","",C13*B13*(1+D13))</f>
        <v/>
      </c>
      <c r="F13" s="16"/>
      <c r="G13" s="16"/>
    </row>
    <row r="14" customFormat="false" ht="15" hidden="false" customHeight="false" outlineLevel="0" collapsed="false">
      <c r="A14" s="19" t="s">
        <v>66</v>
      </c>
      <c r="E14" s="20" t="n">
        <f aca="false">SUM(E6:E13)</f>
        <v>0</v>
      </c>
    </row>
    <row r="16" customFormat="false" ht="15" hidden="false" customHeight="false" outlineLevel="0" collapsed="false">
      <c r="A16" s="6" t="s">
        <v>67</v>
      </c>
      <c r="B16" s="6"/>
      <c r="C16" s="6"/>
      <c r="D16" s="6"/>
      <c r="E16" s="6"/>
      <c r="F16" s="6"/>
      <c r="G16" s="6"/>
    </row>
    <row r="17" customFormat="false" ht="15" hidden="false" customHeight="false" outlineLevel="0" collapsed="false">
      <c r="A17" s="15" t="s">
        <v>68</v>
      </c>
      <c r="B17" s="15" t="s">
        <v>69</v>
      </c>
      <c r="C17" s="15" t="s">
        <v>70</v>
      </c>
      <c r="D17" s="15"/>
      <c r="E17" s="15"/>
      <c r="F17" s="15" t="s">
        <v>35</v>
      </c>
      <c r="G17" s="15" t="s">
        <v>61</v>
      </c>
    </row>
    <row r="18" customFormat="false" ht="15" hidden="false" customHeight="false" outlineLevel="0" collapsed="false">
      <c r="A18" s="16"/>
      <c r="B18" s="16"/>
      <c r="C18" s="11"/>
      <c r="F18" s="16"/>
      <c r="G18" s="16"/>
    </row>
    <row r="19" customFormat="false" ht="15" hidden="false" customHeight="false" outlineLevel="0" collapsed="false">
      <c r="A19" s="16"/>
      <c r="B19" s="16"/>
      <c r="C19" s="11"/>
      <c r="F19" s="16"/>
      <c r="G19" s="16"/>
    </row>
    <row r="20" customFormat="false" ht="15" hidden="false" customHeight="false" outlineLevel="0" collapsed="false">
      <c r="A20" s="16"/>
      <c r="B20" s="16"/>
      <c r="C20" s="11"/>
      <c r="F20" s="16"/>
      <c r="G20" s="16"/>
    </row>
    <row r="21" customFormat="false" ht="15" hidden="false" customHeight="false" outlineLevel="0" collapsed="false">
      <c r="A21" s="16"/>
      <c r="B21" s="16"/>
      <c r="C21" s="11"/>
      <c r="F21" s="16"/>
      <c r="G21" s="16"/>
    </row>
    <row r="22" customFormat="false" ht="15" hidden="false" customHeight="false" outlineLevel="0" collapsed="false">
      <c r="A22" s="16"/>
      <c r="B22" s="16"/>
      <c r="C22" s="11"/>
      <c r="F22" s="16"/>
      <c r="G22" s="16"/>
    </row>
    <row r="23" customFormat="false" ht="15" hidden="false" customHeight="false" outlineLevel="0" collapsed="false">
      <c r="A23" s="16"/>
      <c r="B23" s="16"/>
      <c r="C23" s="11"/>
      <c r="F23" s="16"/>
      <c r="G23" s="16"/>
    </row>
    <row r="24" customFormat="false" ht="15" hidden="false" customHeight="false" outlineLevel="0" collapsed="false">
      <c r="A24" s="16"/>
      <c r="B24" s="16"/>
      <c r="C24" s="11"/>
      <c r="F24" s="16"/>
      <c r="G24" s="16"/>
    </row>
    <row r="25" customFormat="false" ht="15" hidden="false" customHeight="false" outlineLevel="0" collapsed="false">
      <c r="A25" s="16"/>
      <c r="B25" s="16"/>
      <c r="C25" s="11"/>
      <c r="F25" s="16"/>
      <c r="G25" s="16"/>
    </row>
    <row r="26" customFormat="false" ht="15" hidden="false" customHeight="false" outlineLevel="0" collapsed="false">
      <c r="A26" s="16"/>
      <c r="B26" s="16"/>
      <c r="C26" s="11"/>
      <c r="F26" s="16"/>
      <c r="G26" s="16"/>
    </row>
    <row r="27" customFormat="false" ht="15" hidden="false" customHeight="false" outlineLevel="0" collapsed="false">
      <c r="A27" s="16"/>
      <c r="B27" s="16"/>
      <c r="C27" s="11"/>
      <c r="F27" s="16"/>
      <c r="G27" s="16"/>
    </row>
    <row r="28" customFormat="false" ht="15" hidden="false" customHeight="false" outlineLevel="0" collapsed="false">
      <c r="A28" s="16"/>
      <c r="B28" s="16"/>
      <c r="C28" s="11"/>
      <c r="F28" s="16"/>
      <c r="G28" s="16"/>
    </row>
    <row r="29" customFormat="false" ht="15" hidden="false" customHeight="false" outlineLevel="0" collapsed="false">
      <c r="A29" s="16"/>
      <c r="B29" s="16"/>
      <c r="C29" s="11"/>
      <c r="F29" s="16"/>
      <c r="G29" s="16"/>
    </row>
    <row r="30" customFormat="false" ht="15" hidden="false" customHeight="false" outlineLevel="0" collapsed="false">
      <c r="A30" s="19" t="s">
        <v>81</v>
      </c>
      <c r="C30" s="20" t="n">
        <f aca="false">SUM(C18:C29)</f>
        <v>0</v>
      </c>
    </row>
    <row r="32" customFormat="false" ht="15" hidden="false" customHeight="false" outlineLevel="0" collapsed="false">
      <c r="A32" s="25" t="s">
        <v>82</v>
      </c>
      <c r="B32" s="25"/>
      <c r="C32" s="25"/>
    </row>
    <row r="33" customFormat="false" ht="15" hidden="false" customHeight="false" outlineLevel="0" collapsed="false">
      <c r="A33" s="26" t="s">
        <v>83</v>
      </c>
      <c r="B33" s="27" t="n">
        <f aca="false">E14</f>
        <v>0</v>
      </c>
    </row>
    <row r="34" customFormat="false" ht="15" hidden="false" customHeight="false" outlineLevel="0" collapsed="false">
      <c r="A34" s="26" t="s">
        <v>84</v>
      </c>
      <c r="B34" s="27" t="n">
        <f aca="false">C30</f>
        <v>0</v>
      </c>
    </row>
    <row r="35" customFormat="false" ht="15" hidden="false" customHeight="false" outlineLevel="0" collapsed="false">
      <c r="A35" s="26" t="s">
        <v>85</v>
      </c>
      <c r="B35" s="20" t="n">
        <f aca="false">B33+B34</f>
        <v>0</v>
      </c>
    </row>
    <row r="37" customFormat="false" ht="15" hidden="false" customHeight="false" outlineLevel="0" collapsed="false">
      <c r="A37" s="26" t="s">
        <v>86</v>
      </c>
      <c r="B37" s="22" t="n">
        <f aca="false">SUMIF(G6:G13,"Program",E6:E13)+SUMIF(G18:G29,"Program",C18:C29)</f>
        <v>0</v>
      </c>
    </row>
    <row r="38" customFormat="false" ht="15" hidden="false" customHeight="false" outlineLevel="0" collapsed="false">
      <c r="A38" s="26" t="s">
        <v>87</v>
      </c>
      <c r="B38" s="22" t="n">
        <f aca="false">SUMIF(G6:G13,"Management &amp; General",E6:E13)+SUMIF(G18:G29,"Management &amp; General",C18:C29)</f>
        <v>0</v>
      </c>
    </row>
    <row r="39" customFormat="false" ht="15" hidden="false" customHeight="false" outlineLevel="0" collapsed="false">
      <c r="A39" s="26" t="s">
        <v>88</v>
      </c>
      <c r="B39" s="22" t="n">
        <f aca="false">SUMIF(G6:G13,"Fundraising",E6:E13)+SUMIF(G18:G29,"Fundraising",C18:C29)</f>
        <v>0</v>
      </c>
    </row>
    <row r="41" customFormat="false" ht="15" hidden="false" customHeight="false" outlineLevel="0" collapsed="false">
      <c r="A41" s="26" t="s">
        <v>89</v>
      </c>
      <c r="B41" s="22" t="n">
        <f aca="false">SUMIF(F6:F13,"Restricted",E6:E13)+SUMIF(F18:F29,"Restricted",C18:C29)</f>
        <v>0</v>
      </c>
    </row>
    <row r="42" customFormat="false" ht="15" hidden="false" customHeight="false" outlineLevel="0" collapsed="false">
      <c r="A42" s="26" t="s">
        <v>90</v>
      </c>
      <c r="B42" s="22" t="n">
        <f aca="false">SUMIF(F6:F13,"Unrestricted",E6:E13)+SUMIF(F18:F29,"Unrestricted",C18:C29)</f>
        <v>0</v>
      </c>
    </row>
  </sheetData>
  <mergeCells count="5">
    <mergeCell ref="B1:C1"/>
    <mergeCell ref="A2:G2"/>
    <mergeCell ref="A4:G4"/>
    <mergeCell ref="A16:G16"/>
    <mergeCell ref="A32:C32"/>
  </mergeCells>
  <dataValidations count="2">
    <dataValidation allowBlank="true" errorStyle="stop" operator="between" showDropDown="false" showErrorMessage="false" showInputMessage="false" sqref="F6:F13 F18:F29" type="list">
      <formula1>"Restricted,Unrestricted"</formula1>
      <formula2>0</formula2>
    </dataValidation>
    <dataValidation allowBlank="true" errorStyle="stop" operator="between" showDropDown="false" showErrorMessage="false" showInputMessage="false" sqref="G6:G13 G18:G29" type="list">
      <formula1>"Program,Management &amp; General,Fundraising"</formula1>
      <formula2>0</formula2>
    </dataValidation>
  </dataValidation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4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3"/>
    <col collapsed="false" customWidth="true" hidden="false" outlineLevel="0" max="3" min="3" style="0" width="18"/>
    <col collapsed="false" customWidth="true" hidden="false" outlineLevel="0" max="4" min="4" style="0" width="14"/>
    <col collapsed="false" customWidth="true" hidden="false" outlineLevel="0" max="5" min="5" style="0" width="18"/>
    <col collapsed="false" customWidth="true" hidden="false" outlineLevel="0" max="6" min="6" style="0" width="16"/>
    <col collapsed="false" customWidth="true" hidden="false" outlineLevel="0" max="7" min="7" style="0" width="22"/>
  </cols>
  <sheetData>
    <row r="1" customFormat="false" ht="15" hidden="false" customHeight="false" outlineLevel="0" collapsed="false">
      <c r="A1" s="7" t="s">
        <v>52</v>
      </c>
      <c r="B1" s="23"/>
      <c r="C1" s="23"/>
    </row>
    <row r="2" customFormat="false" ht="15" hidden="false" customHeight="false" outlineLevel="0" collapsed="false">
      <c r="A2" s="14" t="s">
        <v>54</v>
      </c>
      <c r="B2" s="14"/>
      <c r="C2" s="14"/>
      <c r="D2" s="14"/>
      <c r="E2" s="14"/>
      <c r="F2" s="14"/>
      <c r="G2" s="14"/>
    </row>
    <row r="4" customFormat="false" ht="15" hidden="false" customHeight="false" outlineLevel="0" collapsed="false">
      <c r="A4" s="6" t="s">
        <v>55</v>
      </c>
      <c r="B4" s="6"/>
      <c r="C4" s="6"/>
      <c r="D4" s="6"/>
      <c r="E4" s="6"/>
      <c r="F4" s="6"/>
      <c r="G4" s="6"/>
    </row>
    <row r="5" customFormat="false" ht="15" hidden="false" customHeight="false" outlineLevel="0" collapsed="false">
      <c r="A5" s="15" t="s">
        <v>56</v>
      </c>
      <c r="B5" s="15" t="s">
        <v>57</v>
      </c>
      <c r="C5" s="15" t="s">
        <v>58</v>
      </c>
      <c r="D5" s="15" t="s">
        <v>59</v>
      </c>
      <c r="E5" s="15" t="s">
        <v>60</v>
      </c>
      <c r="F5" s="15" t="s">
        <v>35</v>
      </c>
      <c r="G5" s="15" t="s">
        <v>61</v>
      </c>
    </row>
    <row r="6" customFormat="false" ht="15" hidden="false" customHeight="false" outlineLevel="0" collapsed="false">
      <c r="A6" s="16"/>
      <c r="B6" s="12"/>
      <c r="C6" s="11"/>
      <c r="D6" s="24" t="str">
        <f aca="false">IF(A6="","",Setup!$C$6)</f>
        <v/>
      </c>
      <c r="E6" s="18" t="str">
        <f aca="false">IF(A6="","",C6*B6*(1+D6))</f>
        <v/>
      </c>
      <c r="F6" s="16"/>
      <c r="G6" s="16"/>
    </row>
    <row r="7" customFormat="false" ht="15" hidden="false" customHeight="false" outlineLevel="0" collapsed="false">
      <c r="A7" s="16"/>
      <c r="B7" s="12"/>
      <c r="C7" s="11"/>
      <c r="D7" s="24" t="str">
        <f aca="false">IF(A7="","",Setup!$C$6)</f>
        <v/>
      </c>
      <c r="E7" s="18" t="str">
        <f aca="false">IF(A7="","",C7*B7*(1+D7))</f>
        <v/>
      </c>
      <c r="F7" s="16"/>
      <c r="G7" s="16"/>
    </row>
    <row r="8" customFormat="false" ht="15" hidden="false" customHeight="false" outlineLevel="0" collapsed="false">
      <c r="A8" s="16"/>
      <c r="B8" s="12"/>
      <c r="C8" s="11"/>
      <c r="D8" s="24" t="str">
        <f aca="false">IF(A8="","",Setup!$C$6)</f>
        <v/>
      </c>
      <c r="E8" s="18" t="str">
        <f aca="false">IF(A8="","",C8*B8*(1+D8))</f>
        <v/>
      </c>
      <c r="F8" s="16"/>
      <c r="G8" s="16"/>
    </row>
    <row r="9" customFormat="false" ht="15" hidden="false" customHeight="false" outlineLevel="0" collapsed="false">
      <c r="A9" s="16"/>
      <c r="B9" s="12"/>
      <c r="C9" s="11"/>
      <c r="D9" s="24" t="str">
        <f aca="false">IF(A9="","",Setup!$C$6)</f>
        <v/>
      </c>
      <c r="E9" s="18" t="str">
        <f aca="false">IF(A9="","",C9*B9*(1+D9))</f>
        <v/>
      </c>
      <c r="F9" s="16"/>
      <c r="G9" s="16"/>
    </row>
    <row r="10" customFormat="false" ht="15" hidden="false" customHeight="false" outlineLevel="0" collapsed="false">
      <c r="A10" s="16"/>
      <c r="B10" s="12"/>
      <c r="C10" s="11"/>
      <c r="D10" s="24" t="str">
        <f aca="false">IF(A10="","",Setup!$C$6)</f>
        <v/>
      </c>
      <c r="E10" s="18" t="str">
        <f aca="false">IF(A10="","",C10*B10*(1+D10))</f>
        <v/>
      </c>
      <c r="F10" s="16"/>
      <c r="G10" s="16"/>
    </row>
    <row r="11" customFormat="false" ht="15" hidden="false" customHeight="false" outlineLevel="0" collapsed="false">
      <c r="A11" s="16"/>
      <c r="B11" s="12"/>
      <c r="C11" s="11"/>
      <c r="D11" s="24" t="str">
        <f aca="false">IF(A11="","",Setup!$C$6)</f>
        <v/>
      </c>
      <c r="E11" s="18" t="str">
        <f aca="false">IF(A11="","",C11*B11*(1+D11))</f>
        <v/>
      </c>
      <c r="F11" s="16"/>
      <c r="G11" s="16"/>
    </row>
    <row r="12" customFormat="false" ht="15" hidden="false" customHeight="false" outlineLevel="0" collapsed="false">
      <c r="A12" s="16"/>
      <c r="B12" s="12"/>
      <c r="C12" s="11"/>
      <c r="D12" s="24" t="str">
        <f aca="false">IF(A12="","",Setup!$C$6)</f>
        <v/>
      </c>
      <c r="E12" s="18" t="str">
        <f aca="false">IF(A12="","",C12*B12*(1+D12))</f>
        <v/>
      </c>
      <c r="F12" s="16"/>
      <c r="G12" s="16"/>
    </row>
    <row r="13" customFormat="false" ht="15" hidden="false" customHeight="false" outlineLevel="0" collapsed="false">
      <c r="A13" s="16"/>
      <c r="B13" s="12"/>
      <c r="C13" s="11"/>
      <c r="D13" s="24" t="str">
        <f aca="false">IF(A13="","",Setup!$C$6)</f>
        <v/>
      </c>
      <c r="E13" s="18" t="str">
        <f aca="false">IF(A13="","",C13*B13*(1+D13))</f>
        <v/>
      </c>
      <c r="F13" s="16"/>
      <c r="G13" s="16"/>
    </row>
    <row r="14" customFormat="false" ht="15" hidden="false" customHeight="false" outlineLevel="0" collapsed="false">
      <c r="A14" s="19" t="s">
        <v>66</v>
      </c>
      <c r="E14" s="20" t="n">
        <f aca="false">SUM(E6:E13)</f>
        <v>0</v>
      </c>
    </row>
    <row r="16" customFormat="false" ht="15" hidden="false" customHeight="false" outlineLevel="0" collapsed="false">
      <c r="A16" s="6" t="s">
        <v>67</v>
      </c>
      <c r="B16" s="6"/>
      <c r="C16" s="6"/>
      <c r="D16" s="6"/>
      <c r="E16" s="6"/>
      <c r="F16" s="6"/>
      <c r="G16" s="6"/>
    </row>
    <row r="17" customFormat="false" ht="15" hidden="false" customHeight="false" outlineLevel="0" collapsed="false">
      <c r="A17" s="15" t="s">
        <v>68</v>
      </c>
      <c r="B17" s="15" t="s">
        <v>69</v>
      </c>
      <c r="C17" s="15" t="s">
        <v>70</v>
      </c>
      <c r="D17" s="15"/>
      <c r="E17" s="15"/>
      <c r="F17" s="15" t="s">
        <v>35</v>
      </c>
      <c r="G17" s="15" t="s">
        <v>61</v>
      </c>
    </row>
    <row r="18" customFormat="false" ht="15" hidden="false" customHeight="false" outlineLevel="0" collapsed="false">
      <c r="A18" s="16"/>
      <c r="B18" s="16"/>
      <c r="C18" s="11"/>
      <c r="F18" s="16"/>
      <c r="G18" s="16"/>
    </row>
    <row r="19" customFormat="false" ht="15" hidden="false" customHeight="false" outlineLevel="0" collapsed="false">
      <c r="A19" s="16"/>
      <c r="B19" s="16"/>
      <c r="C19" s="11"/>
      <c r="F19" s="16"/>
      <c r="G19" s="16"/>
    </row>
    <row r="20" customFormat="false" ht="15" hidden="false" customHeight="false" outlineLevel="0" collapsed="false">
      <c r="A20" s="16"/>
      <c r="B20" s="16"/>
      <c r="C20" s="11"/>
      <c r="F20" s="16"/>
      <c r="G20" s="16"/>
    </row>
    <row r="21" customFormat="false" ht="15" hidden="false" customHeight="false" outlineLevel="0" collapsed="false">
      <c r="A21" s="16"/>
      <c r="B21" s="16"/>
      <c r="C21" s="11"/>
      <c r="F21" s="16"/>
      <c r="G21" s="16"/>
    </row>
    <row r="22" customFormat="false" ht="15" hidden="false" customHeight="false" outlineLevel="0" collapsed="false">
      <c r="A22" s="16"/>
      <c r="B22" s="16"/>
      <c r="C22" s="11"/>
      <c r="F22" s="16"/>
      <c r="G22" s="16"/>
    </row>
    <row r="23" customFormat="false" ht="15" hidden="false" customHeight="false" outlineLevel="0" collapsed="false">
      <c r="A23" s="16"/>
      <c r="B23" s="16"/>
      <c r="C23" s="11"/>
      <c r="F23" s="16"/>
      <c r="G23" s="16"/>
    </row>
    <row r="24" customFormat="false" ht="15" hidden="false" customHeight="false" outlineLevel="0" collapsed="false">
      <c r="A24" s="16"/>
      <c r="B24" s="16"/>
      <c r="C24" s="11"/>
      <c r="F24" s="16"/>
      <c r="G24" s="16"/>
    </row>
    <row r="25" customFormat="false" ht="15" hidden="false" customHeight="false" outlineLevel="0" collapsed="false">
      <c r="A25" s="16"/>
      <c r="B25" s="16"/>
      <c r="C25" s="11"/>
      <c r="F25" s="16"/>
      <c r="G25" s="16"/>
    </row>
    <row r="26" customFormat="false" ht="15" hidden="false" customHeight="false" outlineLevel="0" collapsed="false">
      <c r="A26" s="16"/>
      <c r="B26" s="16"/>
      <c r="C26" s="11"/>
      <c r="F26" s="16"/>
      <c r="G26" s="16"/>
    </row>
    <row r="27" customFormat="false" ht="15" hidden="false" customHeight="false" outlineLevel="0" collapsed="false">
      <c r="A27" s="16"/>
      <c r="B27" s="16"/>
      <c r="C27" s="11"/>
      <c r="F27" s="16"/>
      <c r="G27" s="16"/>
    </row>
    <row r="28" customFormat="false" ht="15" hidden="false" customHeight="false" outlineLevel="0" collapsed="false">
      <c r="A28" s="16"/>
      <c r="B28" s="16"/>
      <c r="C28" s="11"/>
      <c r="F28" s="16"/>
      <c r="G28" s="16"/>
    </row>
    <row r="29" customFormat="false" ht="15" hidden="false" customHeight="false" outlineLevel="0" collapsed="false">
      <c r="A29" s="16"/>
      <c r="B29" s="16"/>
      <c r="C29" s="11"/>
      <c r="F29" s="16"/>
      <c r="G29" s="16"/>
    </row>
    <row r="30" customFormat="false" ht="15" hidden="false" customHeight="false" outlineLevel="0" collapsed="false">
      <c r="A30" s="19" t="s">
        <v>81</v>
      </c>
      <c r="C30" s="20" t="n">
        <f aca="false">SUM(C18:C29)</f>
        <v>0</v>
      </c>
    </row>
    <row r="32" customFormat="false" ht="15" hidden="false" customHeight="false" outlineLevel="0" collapsed="false">
      <c r="A32" s="25" t="s">
        <v>82</v>
      </c>
      <c r="B32" s="25"/>
      <c r="C32" s="25"/>
    </row>
    <row r="33" customFormat="false" ht="15" hidden="false" customHeight="false" outlineLevel="0" collapsed="false">
      <c r="A33" s="26" t="s">
        <v>83</v>
      </c>
      <c r="B33" s="27" t="n">
        <f aca="false">E14</f>
        <v>0</v>
      </c>
    </row>
    <row r="34" customFormat="false" ht="15" hidden="false" customHeight="false" outlineLevel="0" collapsed="false">
      <c r="A34" s="26" t="s">
        <v>84</v>
      </c>
      <c r="B34" s="27" t="n">
        <f aca="false">C30</f>
        <v>0</v>
      </c>
    </row>
    <row r="35" customFormat="false" ht="15" hidden="false" customHeight="false" outlineLevel="0" collapsed="false">
      <c r="A35" s="26" t="s">
        <v>85</v>
      </c>
      <c r="B35" s="20" t="n">
        <f aca="false">B33+B34</f>
        <v>0</v>
      </c>
    </row>
    <row r="37" customFormat="false" ht="15" hidden="false" customHeight="false" outlineLevel="0" collapsed="false">
      <c r="A37" s="26" t="s">
        <v>86</v>
      </c>
      <c r="B37" s="22" t="n">
        <f aca="false">SUMIF(G6:G13,"Program",E6:E13)+SUMIF(G18:G29,"Program",C18:C29)</f>
        <v>0</v>
      </c>
    </row>
    <row r="38" customFormat="false" ht="15" hidden="false" customHeight="false" outlineLevel="0" collapsed="false">
      <c r="A38" s="26" t="s">
        <v>87</v>
      </c>
      <c r="B38" s="22" t="n">
        <f aca="false">SUMIF(G6:G13,"Management &amp; General",E6:E13)+SUMIF(G18:G29,"Management &amp; General",C18:C29)</f>
        <v>0</v>
      </c>
    </row>
    <row r="39" customFormat="false" ht="15" hidden="false" customHeight="false" outlineLevel="0" collapsed="false">
      <c r="A39" s="26" t="s">
        <v>88</v>
      </c>
      <c r="B39" s="22" t="n">
        <f aca="false">SUMIF(G6:G13,"Fundraising",E6:E13)+SUMIF(G18:G29,"Fundraising",C18:C29)</f>
        <v>0</v>
      </c>
    </row>
    <row r="41" customFormat="false" ht="15" hidden="false" customHeight="false" outlineLevel="0" collapsed="false">
      <c r="A41" s="26" t="s">
        <v>89</v>
      </c>
      <c r="B41" s="22" t="n">
        <f aca="false">SUMIF(F6:F13,"Restricted",E6:E13)+SUMIF(F18:F29,"Restricted",C18:C29)</f>
        <v>0</v>
      </c>
    </row>
    <row r="42" customFormat="false" ht="15" hidden="false" customHeight="false" outlineLevel="0" collapsed="false">
      <c r="A42" s="26" t="s">
        <v>90</v>
      </c>
      <c r="B42" s="22" t="n">
        <f aca="false">SUMIF(F6:F13,"Unrestricted",E6:E13)+SUMIF(F18:F29,"Unrestricted",C18:C29)</f>
        <v>0</v>
      </c>
    </row>
  </sheetData>
  <mergeCells count="5">
    <mergeCell ref="B1:C1"/>
    <mergeCell ref="A2:G2"/>
    <mergeCell ref="A4:G4"/>
    <mergeCell ref="A16:G16"/>
    <mergeCell ref="A32:C32"/>
  </mergeCells>
  <dataValidations count="2">
    <dataValidation allowBlank="true" errorStyle="stop" operator="between" showDropDown="false" showErrorMessage="false" showInputMessage="false" sqref="F6:F13 F18:F29" type="list">
      <formula1>"Restricted,Unrestricted"</formula1>
      <formula2>0</formula2>
    </dataValidation>
    <dataValidation allowBlank="true" errorStyle="stop" operator="between" showDropDown="false" showErrorMessage="false" showInputMessage="false" sqref="G6:G13 G18:G29" type="list">
      <formula1>"Program,Management &amp; General,Fundraising"</formula1>
      <formula2>0</formula2>
    </dataValidation>
  </dataValidation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4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3"/>
    <col collapsed="false" customWidth="true" hidden="false" outlineLevel="0" max="3" min="3" style="0" width="18"/>
    <col collapsed="false" customWidth="true" hidden="false" outlineLevel="0" max="4" min="4" style="0" width="14"/>
    <col collapsed="false" customWidth="true" hidden="false" outlineLevel="0" max="5" min="5" style="0" width="18"/>
    <col collapsed="false" customWidth="true" hidden="false" outlineLevel="0" max="6" min="6" style="0" width="16"/>
    <col collapsed="false" customWidth="true" hidden="false" outlineLevel="0" max="7" min="7" style="0" width="22"/>
  </cols>
  <sheetData>
    <row r="1" customFormat="false" ht="15" hidden="false" customHeight="false" outlineLevel="0" collapsed="false">
      <c r="A1" s="7" t="s">
        <v>52</v>
      </c>
      <c r="B1" s="23"/>
      <c r="C1" s="23"/>
    </row>
    <row r="2" customFormat="false" ht="15" hidden="false" customHeight="false" outlineLevel="0" collapsed="false">
      <c r="A2" s="14" t="s">
        <v>54</v>
      </c>
      <c r="B2" s="14"/>
      <c r="C2" s="14"/>
      <c r="D2" s="14"/>
      <c r="E2" s="14"/>
      <c r="F2" s="14"/>
      <c r="G2" s="14"/>
    </row>
    <row r="4" customFormat="false" ht="15" hidden="false" customHeight="false" outlineLevel="0" collapsed="false">
      <c r="A4" s="6" t="s">
        <v>55</v>
      </c>
      <c r="B4" s="6"/>
      <c r="C4" s="6"/>
      <c r="D4" s="6"/>
      <c r="E4" s="6"/>
      <c r="F4" s="6"/>
      <c r="G4" s="6"/>
    </row>
    <row r="5" customFormat="false" ht="15" hidden="false" customHeight="false" outlineLevel="0" collapsed="false">
      <c r="A5" s="15" t="s">
        <v>56</v>
      </c>
      <c r="B5" s="15" t="s">
        <v>57</v>
      </c>
      <c r="C5" s="15" t="s">
        <v>58</v>
      </c>
      <c r="D5" s="15" t="s">
        <v>59</v>
      </c>
      <c r="E5" s="15" t="s">
        <v>60</v>
      </c>
      <c r="F5" s="15" t="s">
        <v>35</v>
      </c>
      <c r="G5" s="15" t="s">
        <v>61</v>
      </c>
    </row>
    <row r="6" customFormat="false" ht="15" hidden="false" customHeight="false" outlineLevel="0" collapsed="false">
      <c r="A6" s="16"/>
      <c r="B6" s="12"/>
      <c r="C6" s="11"/>
      <c r="D6" s="24" t="str">
        <f aca="false">IF(A6="","",Setup!$C$6)</f>
        <v/>
      </c>
      <c r="E6" s="18" t="str">
        <f aca="false">IF(A6="","",C6*B6*(1+D6))</f>
        <v/>
      </c>
      <c r="F6" s="16"/>
      <c r="G6" s="16"/>
    </row>
    <row r="7" customFormat="false" ht="15" hidden="false" customHeight="false" outlineLevel="0" collapsed="false">
      <c r="A7" s="16"/>
      <c r="B7" s="12"/>
      <c r="C7" s="11"/>
      <c r="D7" s="24" t="str">
        <f aca="false">IF(A7="","",Setup!$C$6)</f>
        <v/>
      </c>
      <c r="E7" s="18" t="str">
        <f aca="false">IF(A7="","",C7*B7*(1+D7))</f>
        <v/>
      </c>
      <c r="F7" s="16"/>
      <c r="G7" s="16"/>
    </row>
    <row r="8" customFormat="false" ht="15" hidden="false" customHeight="false" outlineLevel="0" collapsed="false">
      <c r="A8" s="16"/>
      <c r="B8" s="12"/>
      <c r="C8" s="11"/>
      <c r="D8" s="24" t="str">
        <f aca="false">IF(A8="","",Setup!$C$6)</f>
        <v/>
      </c>
      <c r="E8" s="18" t="str">
        <f aca="false">IF(A8="","",C8*B8*(1+D8))</f>
        <v/>
      </c>
      <c r="F8" s="16"/>
      <c r="G8" s="16"/>
    </row>
    <row r="9" customFormat="false" ht="15" hidden="false" customHeight="false" outlineLevel="0" collapsed="false">
      <c r="A9" s="16"/>
      <c r="B9" s="12"/>
      <c r="C9" s="11"/>
      <c r="D9" s="24" t="str">
        <f aca="false">IF(A9="","",Setup!$C$6)</f>
        <v/>
      </c>
      <c r="E9" s="18" t="str">
        <f aca="false">IF(A9="","",C9*B9*(1+D9))</f>
        <v/>
      </c>
      <c r="F9" s="16"/>
      <c r="G9" s="16"/>
    </row>
    <row r="10" customFormat="false" ht="15" hidden="false" customHeight="false" outlineLevel="0" collapsed="false">
      <c r="A10" s="16"/>
      <c r="B10" s="12"/>
      <c r="C10" s="11"/>
      <c r="D10" s="24" t="str">
        <f aca="false">IF(A10="","",Setup!$C$6)</f>
        <v/>
      </c>
      <c r="E10" s="18" t="str">
        <f aca="false">IF(A10="","",C10*B10*(1+D10))</f>
        <v/>
      </c>
      <c r="F10" s="16"/>
      <c r="G10" s="16"/>
    </row>
    <row r="11" customFormat="false" ht="15" hidden="false" customHeight="false" outlineLevel="0" collapsed="false">
      <c r="A11" s="16"/>
      <c r="B11" s="12"/>
      <c r="C11" s="11"/>
      <c r="D11" s="24" t="str">
        <f aca="false">IF(A11="","",Setup!$C$6)</f>
        <v/>
      </c>
      <c r="E11" s="18" t="str">
        <f aca="false">IF(A11="","",C11*B11*(1+D11))</f>
        <v/>
      </c>
      <c r="F11" s="16"/>
      <c r="G11" s="16"/>
    </row>
    <row r="12" customFormat="false" ht="15" hidden="false" customHeight="false" outlineLevel="0" collapsed="false">
      <c r="A12" s="16"/>
      <c r="B12" s="12"/>
      <c r="C12" s="11"/>
      <c r="D12" s="24" t="str">
        <f aca="false">IF(A12="","",Setup!$C$6)</f>
        <v/>
      </c>
      <c r="E12" s="18" t="str">
        <f aca="false">IF(A12="","",C12*B12*(1+D12))</f>
        <v/>
      </c>
      <c r="F12" s="16"/>
      <c r="G12" s="16"/>
    </row>
    <row r="13" customFormat="false" ht="15" hidden="false" customHeight="false" outlineLevel="0" collapsed="false">
      <c r="A13" s="16"/>
      <c r="B13" s="12"/>
      <c r="C13" s="11"/>
      <c r="D13" s="24" t="str">
        <f aca="false">IF(A13="","",Setup!$C$6)</f>
        <v/>
      </c>
      <c r="E13" s="18" t="str">
        <f aca="false">IF(A13="","",C13*B13*(1+D13))</f>
        <v/>
      </c>
      <c r="F13" s="16"/>
      <c r="G13" s="16"/>
    </row>
    <row r="14" customFormat="false" ht="15" hidden="false" customHeight="false" outlineLevel="0" collapsed="false">
      <c r="A14" s="19" t="s">
        <v>66</v>
      </c>
      <c r="E14" s="20" t="n">
        <f aca="false">SUM(E6:E13)</f>
        <v>0</v>
      </c>
    </row>
    <row r="16" customFormat="false" ht="15" hidden="false" customHeight="false" outlineLevel="0" collapsed="false">
      <c r="A16" s="6" t="s">
        <v>67</v>
      </c>
      <c r="B16" s="6"/>
      <c r="C16" s="6"/>
      <c r="D16" s="6"/>
      <c r="E16" s="6"/>
      <c r="F16" s="6"/>
      <c r="G16" s="6"/>
    </row>
    <row r="17" customFormat="false" ht="15" hidden="false" customHeight="false" outlineLevel="0" collapsed="false">
      <c r="A17" s="15" t="s">
        <v>68</v>
      </c>
      <c r="B17" s="15" t="s">
        <v>69</v>
      </c>
      <c r="C17" s="15" t="s">
        <v>70</v>
      </c>
      <c r="D17" s="15"/>
      <c r="E17" s="15"/>
      <c r="F17" s="15" t="s">
        <v>35</v>
      </c>
      <c r="G17" s="15" t="s">
        <v>61</v>
      </c>
    </row>
    <row r="18" customFormat="false" ht="15" hidden="false" customHeight="false" outlineLevel="0" collapsed="false">
      <c r="A18" s="16"/>
      <c r="B18" s="16"/>
      <c r="C18" s="11"/>
      <c r="F18" s="16"/>
      <c r="G18" s="16"/>
    </row>
    <row r="19" customFormat="false" ht="15" hidden="false" customHeight="false" outlineLevel="0" collapsed="false">
      <c r="A19" s="16"/>
      <c r="B19" s="16"/>
      <c r="C19" s="11"/>
      <c r="F19" s="16"/>
      <c r="G19" s="16"/>
    </row>
    <row r="20" customFormat="false" ht="15" hidden="false" customHeight="false" outlineLevel="0" collapsed="false">
      <c r="A20" s="16"/>
      <c r="B20" s="16"/>
      <c r="C20" s="11"/>
      <c r="F20" s="16"/>
      <c r="G20" s="16"/>
    </row>
    <row r="21" customFormat="false" ht="15" hidden="false" customHeight="false" outlineLevel="0" collapsed="false">
      <c r="A21" s="16"/>
      <c r="B21" s="16"/>
      <c r="C21" s="11"/>
      <c r="F21" s="16"/>
      <c r="G21" s="16"/>
    </row>
    <row r="22" customFormat="false" ht="15" hidden="false" customHeight="false" outlineLevel="0" collapsed="false">
      <c r="A22" s="16"/>
      <c r="B22" s="16"/>
      <c r="C22" s="11"/>
      <c r="F22" s="16"/>
      <c r="G22" s="16"/>
    </row>
    <row r="23" customFormat="false" ht="15" hidden="false" customHeight="false" outlineLevel="0" collapsed="false">
      <c r="A23" s="16"/>
      <c r="B23" s="16"/>
      <c r="C23" s="11"/>
      <c r="F23" s="16"/>
      <c r="G23" s="16"/>
    </row>
    <row r="24" customFormat="false" ht="15" hidden="false" customHeight="false" outlineLevel="0" collapsed="false">
      <c r="A24" s="16"/>
      <c r="B24" s="16"/>
      <c r="C24" s="11"/>
      <c r="F24" s="16"/>
      <c r="G24" s="16"/>
    </row>
    <row r="25" customFormat="false" ht="15" hidden="false" customHeight="false" outlineLevel="0" collapsed="false">
      <c r="A25" s="16"/>
      <c r="B25" s="16"/>
      <c r="C25" s="11"/>
      <c r="F25" s="16"/>
      <c r="G25" s="16"/>
    </row>
    <row r="26" customFormat="false" ht="15" hidden="false" customHeight="false" outlineLevel="0" collapsed="false">
      <c r="A26" s="16"/>
      <c r="B26" s="16"/>
      <c r="C26" s="11"/>
      <c r="F26" s="16"/>
      <c r="G26" s="16"/>
    </row>
    <row r="27" customFormat="false" ht="15" hidden="false" customHeight="false" outlineLevel="0" collapsed="false">
      <c r="A27" s="16"/>
      <c r="B27" s="16"/>
      <c r="C27" s="11"/>
      <c r="F27" s="16"/>
      <c r="G27" s="16"/>
    </row>
    <row r="28" customFormat="false" ht="15" hidden="false" customHeight="false" outlineLevel="0" collapsed="false">
      <c r="A28" s="16"/>
      <c r="B28" s="16"/>
      <c r="C28" s="11"/>
      <c r="F28" s="16"/>
      <c r="G28" s="16"/>
    </row>
    <row r="29" customFormat="false" ht="15" hidden="false" customHeight="false" outlineLevel="0" collapsed="false">
      <c r="A29" s="16"/>
      <c r="B29" s="16"/>
      <c r="C29" s="11"/>
      <c r="F29" s="16"/>
      <c r="G29" s="16"/>
    </row>
    <row r="30" customFormat="false" ht="15" hidden="false" customHeight="false" outlineLevel="0" collapsed="false">
      <c r="A30" s="19" t="s">
        <v>81</v>
      </c>
      <c r="C30" s="20" t="n">
        <f aca="false">SUM(C18:C29)</f>
        <v>0</v>
      </c>
    </row>
    <row r="32" customFormat="false" ht="15" hidden="false" customHeight="false" outlineLevel="0" collapsed="false">
      <c r="A32" s="25" t="s">
        <v>82</v>
      </c>
      <c r="B32" s="25"/>
      <c r="C32" s="25"/>
    </row>
    <row r="33" customFormat="false" ht="15" hidden="false" customHeight="false" outlineLevel="0" collapsed="false">
      <c r="A33" s="26" t="s">
        <v>83</v>
      </c>
      <c r="B33" s="27" t="n">
        <f aca="false">E14</f>
        <v>0</v>
      </c>
    </row>
    <row r="34" customFormat="false" ht="15" hidden="false" customHeight="false" outlineLevel="0" collapsed="false">
      <c r="A34" s="26" t="s">
        <v>84</v>
      </c>
      <c r="B34" s="27" t="n">
        <f aca="false">C30</f>
        <v>0</v>
      </c>
    </row>
    <row r="35" customFormat="false" ht="15" hidden="false" customHeight="false" outlineLevel="0" collapsed="false">
      <c r="A35" s="26" t="s">
        <v>85</v>
      </c>
      <c r="B35" s="20" t="n">
        <f aca="false">B33+B34</f>
        <v>0</v>
      </c>
    </row>
    <row r="37" customFormat="false" ht="15" hidden="false" customHeight="false" outlineLevel="0" collapsed="false">
      <c r="A37" s="26" t="s">
        <v>86</v>
      </c>
      <c r="B37" s="22" t="n">
        <f aca="false">SUMIF(G6:G13,"Program",E6:E13)+SUMIF(G18:G29,"Program",C18:C29)</f>
        <v>0</v>
      </c>
    </row>
    <row r="38" customFormat="false" ht="15" hidden="false" customHeight="false" outlineLevel="0" collapsed="false">
      <c r="A38" s="26" t="s">
        <v>87</v>
      </c>
      <c r="B38" s="22" t="n">
        <f aca="false">SUMIF(G6:G13,"Management &amp; General",E6:E13)+SUMIF(G18:G29,"Management &amp; General",C18:C29)</f>
        <v>0</v>
      </c>
    </row>
    <row r="39" customFormat="false" ht="15" hidden="false" customHeight="false" outlineLevel="0" collapsed="false">
      <c r="A39" s="26" t="s">
        <v>88</v>
      </c>
      <c r="B39" s="22" t="n">
        <f aca="false">SUMIF(G6:G13,"Fundraising",E6:E13)+SUMIF(G18:G29,"Fundraising",C18:C29)</f>
        <v>0</v>
      </c>
    </row>
    <row r="41" customFormat="false" ht="15" hidden="false" customHeight="false" outlineLevel="0" collapsed="false">
      <c r="A41" s="26" t="s">
        <v>89</v>
      </c>
      <c r="B41" s="22" t="n">
        <f aca="false">SUMIF(F6:F13,"Restricted",E6:E13)+SUMIF(F18:F29,"Restricted",C18:C29)</f>
        <v>0</v>
      </c>
    </row>
    <row r="42" customFormat="false" ht="15" hidden="false" customHeight="false" outlineLevel="0" collapsed="false">
      <c r="A42" s="26" t="s">
        <v>90</v>
      </c>
      <c r="B42" s="22" t="n">
        <f aca="false">SUMIF(F6:F13,"Unrestricted",E6:E13)+SUMIF(F18:F29,"Unrestricted",C18:C29)</f>
        <v>0</v>
      </c>
    </row>
  </sheetData>
  <mergeCells count="5">
    <mergeCell ref="B1:C1"/>
    <mergeCell ref="A2:G2"/>
    <mergeCell ref="A4:G4"/>
    <mergeCell ref="A16:G16"/>
    <mergeCell ref="A32:C32"/>
  </mergeCells>
  <dataValidations count="2">
    <dataValidation allowBlank="true" errorStyle="stop" operator="between" showDropDown="false" showErrorMessage="false" showInputMessage="false" sqref="F6:F13 F18:F29" type="list">
      <formula1>"Restricted,Unrestricted"</formula1>
      <formula2>0</formula2>
    </dataValidation>
    <dataValidation allowBlank="true" errorStyle="stop" operator="between" showDropDown="false" showErrorMessage="false" showInputMessage="false" sqref="G6:G13 G18:G29" type="list">
      <formula1>"Program,Management &amp; General,Fundraising"</formula1>
      <formula2>0</formula2>
    </dataValidation>
  </dataValidation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2026-06-17T17:53:22Z</dcterms:created>
  <dc:creator>openpyxl</dc:creator>
  <dc:description/>
  <dc:language>en-US</dc:language>
  <cp:lastModifiedBy/>
  <dcterms:modified xsi:type="dcterms:W3CDTF">2026-06-17T17:53:24Z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